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amlet\UserShares\dpmc\data\OGormanC\Documents\"/>
    </mc:Choice>
  </mc:AlternateContent>
  <bookViews>
    <workbookView xWindow="0" yWindow="0" windowWidth="25200" windowHeight="11850" firstSheet="1" activeTab="4"/>
  </bookViews>
  <sheets>
    <sheet name="Guidance for agencies" sheetId="5"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expenses'!$A$1:$E$26</definedName>
    <definedName name="_xlnm.Print_Area" localSheetId="5">'Gifts and benefits'!$A$1:$F$34</definedName>
    <definedName name="_xlnm.Print_Area" localSheetId="0">'Guidance for agencies'!$A$1:$A$58</definedName>
    <definedName name="_xlnm.Print_Area" localSheetId="3">Hospitality!$A$1:$E$22</definedName>
    <definedName name="_xlnm.Print_Area" localSheetId="1">'Summary and sign-off'!$A$1:$F$23</definedName>
    <definedName name="_xlnm.Print_Area" localSheetId="2">Travel!$A$1:$E$71</definedName>
  </definedNames>
  <calcPr calcId="162913"/>
</workbook>
</file>

<file path=xl/calcChain.xml><?xml version="1.0" encoding="utf-8"?>
<calcChain xmlns="http://schemas.openxmlformats.org/spreadsheetml/2006/main">
  <c r="C52" i="1" l="1"/>
  <c r="C60" i="1"/>
  <c r="B6" i="13" l="1"/>
  <c r="E59" i="13"/>
  <c r="C59" i="13"/>
  <c r="C25" i="4"/>
  <c r="C24" i="4"/>
  <c r="B59" i="13" l="1"/>
  <c r="B58" i="13"/>
  <c r="D58" i="13"/>
  <c r="B57" i="13"/>
  <c r="D57" i="13"/>
  <c r="D56" i="13"/>
  <c r="B56" i="13"/>
  <c r="D55" i="13"/>
  <c r="B55" i="13"/>
  <c r="D54" i="13"/>
  <c r="B54" i="13"/>
  <c r="B2" i="4"/>
  <c r="B3" i="4"/>
  <c r="B2" i="3"/>
  <c r="B3" i="3"/>
  <c r="B2" i="2"/>
  <c r="B3" i="2"/>
  <c r="B2" i="1"/>
  <c r="B3" i="1"/>
  <c r="F57" i="13" l="1"/>
  <c r="F59" i="13"/>
  <c r="F58" i="13"/>
  <c r="F56" i="13"/>
  <c r="D60" i="1" s="1"/>
  <c r="F55" i="13"/>
  <c r="D52" i="1" s="1"/>
  <c r="F54" i="13"/>
  <c r="C13" i="13"/>
  <c r="C12" i="13"/>
  <c r="C11" i="13"/>
  <c r="C16" i="13" l="1"/>
  <c r="C17" i="13"/>
  <c r="B5" i="4" l="1"/>
  <c r="B4" i="4"/>
  <c r="B5" i="3"/>
  <c r="B4" i="3"/>
  <c r="B5" i="2"/>
  <c r="B4" i="2"/>
  <c r="B5" i="1"/>
  <c r="B4" i="1"/>
  <c r="C15" i="13" l="1"/>
  <c r="F12" i="13" l="1"/>
  <c r="C23" i="4"/>
  <c r="F11" i="13" s="1"/>
  <c r="F13" i="13" l="1"/>
  <c r="B60" i="1"/>
  <c r="B17" i="13" s="1"/>
  <c r="B52" i="1"/>
  <c r="B16" i="13" s="1"/>
  <c r="B37" i="1"/>
  <c r="B15" i="13" s="1"/>
  <c r="B20" i="3" l="1"/>
  <c r="B13" i="13" s="1"/>
  <c r="B15" i="2"/>
  <c r="B12" i="13" s="1"/>
  <c r="B11" i="13" l="1"/>
  <c r="B62"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41" authorId="0" shapeId="0">
      <text>
        <r>
          <rPr>
            <sz val="9"/>
            <color indexed="81"/>
            <rFont val="Tahoma"/>
            <family val="2"/>
          </rPr>
          <t xml:space="preserve">
Insert additional rows as needed:
- 'right click' on a row number (left of screen)
- select 'Insert' (this will insert a row above it)
</t>
        </r>
      </text>
    </comment>
    <comment ref="A55"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<sst xmlns="http://schemas.openxmlformats.org/spreadsheetml/2006/main" count="333" uniqueCount="238">
  <si>
    <t>All Other Expenses</t>
  </si>
  <si>
    <t>Total travel expenses</t>
  </si>
  <si>
    <t xml:space="preserve">Organisation Name </t>
  </si>
  <si>
    <t>Chief Executive</t>
  </si>
  <si>
    <t>International, domestic and local travel expenses</t>
  </si>
  <si>
    <t>How to present information</t>
  </si>
  <si>
    <t>Chief Executive Expense Disclosure</t>
  </si>
  <si>
    <t>Notes</t>
  </si>
  <si>
    <t xml:space="preserve">Notes </t>
  </si>
  <si>
    <t>* Headings on following tabs will pre populate with what you enter on this tab</t>
  </si>
  <si>
    <t xml:space="preserve">CEs disclose the expenses, gifts &amp; hospitality they have expended or been offered using this SSC Excel workbook. </t>
  </si>
  <si>
    <t>When and how often are disclosures made?</t>
  </si>
  <si>
    <t>Hospitality</t>
  </si>
  <si>
    <t>Total cost will appear automatically once you put information in rows above.</t>
  </si>
  <si>
    <t>Purpose</t>
  </si>
  <si>
    <t>A one-off offer of something worth $25 is not included, but if the offer is made more than once a year, it should be disclosed.</t>
  </si>
  <si>
    <t>The purpose of regular public disclosure of Chief Executive's (CE) expenses is to provide transparency and accountability for discretionary expenditure by CEs of Public Service departments and statutory Crown entities.</t>
  </si>
  <si>
    <t>What is covered?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</si>
  <si>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</si>
  <si>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</si>
  <si>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</si>
  <si>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</si>
  <si>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</si>
  <si>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</si>
  <si>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The Disclosures webpage could be headed with a statement such as: “(This agency) is disclosing the Chief Executive’s expenses, gifts and hospitality as part of its commitment to transparency and accountability".</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</si>
  <si>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</si>
  <si>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CEs formally approve completed Excel workbooks and an appropriate person reviews them.</t>
  </si>
  <si>
    <t>All expenses for items experienced, used or declined by CEs in performing their role are required to be disclosed, whether paid by credit card or invoiced.</t>
  </si>
  <si>
    <t>Figures exclude GST</t>
  </si>
  <si>
    <t>GST on costs</t>
  </si>
  <si>
    <t>Other expenses</t>
  </si>
  <si>
    <t>Cost in NZ$</t>
  </si>
  <si>
    <t>Chief Executive Gifts and Benefits Disclosure</t>
  </si>
  <si>
    <r>
      <t xml:space="preserve">Offered by 
</t>
    </r>
    <r>
      <rPr>
        <sz val="10"/>
        <color theme="0"/>
        <rFont val="Arial"/>
        <family val="2"/>
      </rPr>
      <t>(who made the offer?)</t>
    </r>
  </si>
  <si>
    <t>Declined</t>
  </si>
  <si>
    <t>Offered</t>
  </si>
  <si>
    <t>Accepted</t>
  </si>
  <si>
    <t>Include gifts and benefits that are declined.</t>
  </si>
  <si>
    <t>Cultural item - not appropriate to value</t>
  </si>
  <si>
    <t>Under $100</t>
  </si>
  <si>
    <t>$500 - $1,000</t>
  </si>
  <si>
    <t>$100 - $500</t>
  </si>
  <si>
    <t>Over $1,000</t>
  </si>
  <si>
    <t>Estimate not possible</t>
  </si>
  <si>
    <r>
      <t xml:space="preserve">Local Travel    </t>
    </r>
    <r>
      <rPr>
        <sz val="12"/>
        <color theme="0"/>
        <rFont val="Arial"/>
        <family val="2"/>
      </rPr>
      <t>(within City, excluding travel to airport)</t>
    </r>
  </si>
  <si>
    <t>International Travel</t>
  </si>
  <si>
    <t>Local Travel</t>
  </si>
  <si>
    <t>Gifts and benefits</t>
  </si>
  <si>
    <t>Summary of expenses</t>
  </si>
  <si>
    <t>Date(s)*</t>
  </si>
  <si>
    <t>* Any non-standard date format or date outside 1 July 2018 - 30 June 2019 will raise an alert. Check entry and select 'Yes' to accept/continue.</t>
  </si>
  <si>
    <r>
      <t xml:space="preserve">Purpose of expense
</t>
    </r>
    <r>
      <rPr>
        <sz val="10"/>
        <color theme="0"/>
        <rFont val="Arial"/>
        <family val="2"/>
      </rPr>
      <t>(e.g. subscription part of employment agreement, development as agreed with SSC)</t>
    </r>
  </si>
  <si>
    <t>Gifts and Benefits over $50 annual value</t>
  </si>
  <si>
    <t>Number of gifts/benefits will update automatically once you put information in rows above.</t>
  </si>
  <si>
    <t>Disclosed Information - this workbook includes a tab for each of the following categories:</t>
  </si>
  <si>
    <t>Travel</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</si>
  <si>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</si>
  <si>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</si>
  <si>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</si>
  <si>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Further assistance</t>
  </si>
  <si>
    <t>Summary and sign-off</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</si>
  <si>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</si>
  <si>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Provide full information for every entry. The alert "Some records may be incomplete" will show in the 'Total' line if any expense has 'Cost' or 'Type of expense' missing, or, any gift has 'Accepted/Declined', 'Description' or 'Estimated value' missing.</t>
  </si>
  <si>
    <t>This disclosure has been approved by the Chief Executive</t>
  </si>
  <si>
    <t>Figures include GST (where applicable)</t>
  </si>
  <si>
    <r>
      <t>GST inc / exc</t>
    </r>
    <r>
      <rPr>
        <b/>
        <sz val="10"/>
        <rFont val="Arial"/>
        <family val="2"/>
      </rPr>
      <t/>
    </r>
  </si>
  <si>
    <t>** Create a new workbook for a new Chief Executive</t>
  </si>
  <si>
    <t>Not yet indicated</t>
  </si>
  <si>
    <t>Complete separate tables for each category using the tabs provided in this Excel workbook: Travel, Hospitality, Gifts and Benefits, All other expenses.</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</si>
  <si>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</si>
  <si>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</si>
  <si>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Uploading the workbook - please ensure it is easy to find on your website.</t>
  </si>
  <si>
    <t>Count</t>
  </si>
  <si>
    <t>GST inclusion inconsistent</t>
  </si>
  <si>
    <r>
      <t xml:space="preserve">Provide information using this SSC Excel workbook: </t>
    </r>
    <r>
      <rPr>
        <u/>
        <sz val="11"/>
        <color rgb="FF0070C0"/>
        <rFont val="Arial"/>
        <family val="2"/>
      </rPr>
      <t>http://www.ssc.govt.nz/ce-expenses-disclosure</t>
    </r>
  </si>
  <si>
    <r>
      <rPr>
        <sz val="11"/>
        <rFont val="Arial"/>
        <family val="2"/>
      </rPr>
      <t>For help with publishing on data.govt contact</t>
    </r>
    <r>
      <rPr>
        <sz val="11"/>
        <color theme="10"/>
        <rFont val="Arial"/>
        <family val="2"/>
      </rPr>
      <t xml:space="preserve"> </t>
    </r>
    <r>
      <rPr>
        <u/>
        <sz val="11"/>
        <color theme="10"/>
        <rFont val="Arial"/>
        <family val="2"/>
      </rPr>
      <t>info@data.govt.nz.</t>
    </r>
  </si>
  <si>
    <t>Location(s)</t>
  </si>
  <si>
    <t>Disclosure period start</t>
  </si>
  <si>
    <t>Disclosure period end</t>
  </si>
  <si>
    <t>Disclosure period start***</t>
  </si>
  <si>
    <t>Disclosure period end***</t>
  </si>
  <si>
    <t>*** Update if a shorter or different period is covered</t>
  </si>
  <si>
    <r>
      <t xml:space="preserve">Was the gift accepted?
</t>
    </r>
    <r>
      <rPr>
        <sz val="10"/>
        <color theme="0"/>
        <rFont val="Arial"/>
        <family val="2"/>
      </rPr>
      <t>(drop-down list in cell)</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</si>
  <si>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</si>
  <si>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t>Travel expenses</t>
  </si>
  <si>
    <t>Disclosures cover the year to 30 June and are expected to be published by 31 July.</t>
  </si>
  <si>
    <t>Chief Executive Expense Disclosures: A Guide for Agency Staff</t>
  </si>
  <si>
    <r>
      <t xml:space="preserve">Type of expense
</t>
    </r>
    <r>
      <rPr>
        <sz val="10"/>
        <color theme="0"/>
        <rFont val="Arial"/>
        <family val="2"/>
      </rPr>
      <t>(what and for how many e.g. dinner for 5)</t>
    </r>
  </si>
  <si>
    <r>
      <t xml:space="preserve">Type of expense
</t>
    </r>
    <r>
      <rPr>
        <sz val="10"/>
        <color theme="0"/>
        <rFont val="Arial"/>
        <family val="2"/>
      </rPr>
      <t>(e.g. taxi, parking, bus)</t>
    </r>
  </si>
  <si>
    <r>
      <t xml:space="preserve">Purpose of hospitality
</t>
    </r>
    <r>
      <rPr>
        <sz val="10"/>
        <color theme="0"/>
        <rFont val="Arial"/>
        <family val="2"/>
      </rPr>
      <t xml:space="preserve">(e.g. hosting delegation from China, building relationships, team building) </t>
    </r>
  </si>
  <si>
    <t>Publishing clear and detailed disclosures is integral to building and maintaining the public's trust and confidence in the State services.</t>
  </si>
  <si>
    <t>Domestic Travel</t>
  </si>
  <si>
    <r>
      <t xml:space="preserve">Domestic Travel   </t>
    </r>
    <r>
      <rPr>
        <sz val="12"/>
        <color theme="0"/>
        <rFont val="Arial"/>
        <family val="2"/>
      </rPr>
      <t xml:space="preserve"> (within NZ, including travel to and from local airport)</t>
    </r>
  </si>
  <si>
    <t>Include items such as invitations to functions and events, event tickets, gifts from overseas counterparts and commercial organisations (including that accepted by immediate family members).</t>
  </si>
  <si>
    <t>This disclosure has not yet been approved by the Chief Executive</t>
  </si>
  <si>
    <t>Number offered</t>
  </si>
  <si>
    <t>Number accepted</t>
  </si>
  <si>
    <t>Number declined</t>
  </si>
  <si>
    <t>Chief Executive Expenses, Gifts and Benefits Disclosure - summary &amp; sign-off*</t>
  </si>
  <si>
    <t>Chief Executive**</t>
  </si>
  <si>
    <t>Other sign-off****</t>
  </si>
  <si>
    <t>**** This disclosure must be approved by the Chief Executive and another appropriate party, e.g. Board Chair, Chief Financial Officer or Audit and Risk Committee member</t>
  </si>
  <si>
    <r>
      <t xml:space="preserve">Type of expense
</t>
    </r>
    <r>
      <rPr>
        <sz val="10"/>
        <color theme="0"/>
        <rFont val="Arial"/>
        <family val="2"/>
      </rPr>
      <t>(e.g. hotel, airfares, taxis, meals &amp; for how many people)</t>
    </r>
  </si>
  <si>
    <t>Whether costs are GST exclusive or inclusive needs to be consistent on each sheet, and ideally should be consistent across all sheets. You have the option to use GST exclusive or inclusive as it may depend how you get your source information.</t>
  </si>
  <si>
    <t>Agency totals check</t>
  </si>
  <si>
    <t>Data and totals checked on all sheets</t>
  </si>
  <si>
    <t>Data and totals have not yet been checked and confirmed for any sheet</t>
  </si>
  <si>
    <t>Some data and totals have not yet been checked and confirmed</t>
  </si>
  <si>
    <t>Gifts and benefits check</t>
  </si>
  <si>
    <t>Hospitality check</t>
  </si>
  <si>
    <t>All other expenses check</t>
  </si>
  <si>
    <t>Travel checks</t>
  </si>
  <si>
    <t>This tab contains a summary of the information presented: it includes a single place to update entity information, running totals of the different types of expenses and gifts/benefits, and records the required checks and sign-offs before publication.</t>
  </si>
  <si>
    <t>Not all lines have an entry for "Cost in NZ$" and "Type of expense"</t>
  </si>
  <si>
    <t>Not all lines have an entry for "Description", "Was the gift accepted?" and "Estimated value in NZ$"</t>
  </si>
  <si>
    <t>Data and totals on this worksheet have NOT YET BEEN CHECKED AND CONFIRMED</t>
  </si>
  <si>
    <t>Data and totals on this worksheet checked and confirmed</t>
  </si>
  <si>
    <t>Check that # of 'costs' = 'type of expenses' (also "accepted/declined" for gifts &amp; benefits)</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</si>
  <si>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</si>
  <si>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r>
      <rPr>
        <sz val="11"/>
        <rFont val="Arial"/>
        <family val="2"/>
      </rPr>
      <t xml:space="preserve">The following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</si>
  <si>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Provide information using this SSC Excel workbook: </t>
    </r>
    <r>
      <rPr>
        <u/>
        <sz val="11"/>
        <color theme="10"/>
        <rFont val="Arial"/>
        <family val="2"/>
      </rPr>
      <t>http://www.ssc.govt.nz/ce-expenses-disclosure</t>
    </r>
  </si>
  <si>
    <r>
      <rPr>
        <sz val="11"/>
        <rFont val="Arial"/>
        <family val="2"/>
      </rPr>
      <t xml:space="preserve">The above is a summary from "Chief Executive Expense Disclosures: A Guide for Agency Staff":  </t>
    </r>
    <r>
      <rPr>
        <u/>
        <sz val="11"/>
        <color theme="10"/>
        <rFont val="Arial"/>
        <family val="2"/>
      </rPr>
      <t xml:space="preserve">http://www.ssc.govt.nz/sites/all/files/ce-expense-disclosures-guide-agency-staff-2017.docx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</si>
  <si>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</si>
  <si>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</si>
  <si>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t>In the following worksheets, cells shaded light blue require input. All other cells are locked to prevent change.</t>
  </si>
  <si>
    <r>
      <t xml:space="preserve">This summary page updates automatically from the 'Travel', 'Hospitality', 'All other expenses', and 'Gifts and benefits' tabs.
</t>
    </r>
    <r>
      <rPr>
        <b/>
        <sz val="10"/>
        <rFont val="Arial"/>
        <family val="2"/>
      </rPr>
      <t xml:space="preserve">
Throughout this workbook, input cells are shaded light blue.</t>
    </r>
  </si>
  <si>
    <r>
      <t xml:space="preserve">Other comments
</t>
    </r>
    <r>
      <rPr>
        <sz val="10"/>
        <color theme="0"/>
        <rFont val="Arial"/>
        <family val="2"/>
      </rPr>
      <t>(e.g. if given to others, whom?)</t>
    </r>
  </si>
  <si>
    <t>All other expenditure incurred by the chief executive that is not travel, hospitality or gifts.
Include e.g. phone and data costs, subscriptions, membership fees, conference fees, professional development costs, books and anything else.</t>
  </si>
  <si>
    <r>
      <t xml:space="preserve">Description
</t>
    </r>
    <r>
      <rPr>
        <sz val="10"/>
        <color theme="0"/>
        <rFont val="Arial"/>
        <family val="2"/>
      </rPr>
      <t>(e.g. event tickets, etc)</t>
    </r>
  </si>
  <si>
    <t xml:space="preserve">Total hospitality expenses </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</si>
  <si>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</si>
  <si>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Complete all fields. The header (organisation name, CE name and reporting period) will pre-populate once you enter it on the 'Summary and sign-off' tab.</t>
  </si>
  <si>
    <t>Ensure the disclosure is for the full reporting period. Include separate disclosures for each CE, including Acting CEs.</t>
  </si>
  <si>
    <t>Chief Executive approval****</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</si>
  <si>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</si>
  <si>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t>All hospitality expenses provided by the chief executive in the context of his/her job to anyone external to the Public Service or statutory Crown entities.</t>
  </si>
  <si>
    <t xml:space="preserve">Total other expenses </t>
  </si>
  <si>
    <t>Error - this total includes data from 'hidden' rows</t>
  </si>
  <si>
    <t>Check - there are no hidden rows with data</t>
  </si>
  <si>
    <t>Check - each entry provides sufficient information</t>
  </si>
  <si>
    <t>These checks (F53 to F61) are imperfect - they count the entries in each column and checks these totals are the same</t>
  </si>
  <si>
    <t>Text required for validation and checks - don't change, move, delete or overwrite</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</si>
  <si>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</si>
  <si>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</si>
  <si>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Cost in NZ$**</t>
  </si>
  <si>
    <r>
      <t xml:space="preserve">Purpose of travel
</t>
    </r>
    <r>
      <rPr>
        <sz val="10"/>
        <color theme="0"/>
        <rFont val="Arial"/>
        <family val="2"/>
      </rPr>
      <t>(e.g. attending XYZ conference for 3 days)***</t>
    </r>
  </si>
  <si>
    <r>
      <t xml:space="preserve">Purpose of travel
</t>
    </r>
    <r>
      <rPr>
        <sz val="10"/>
        <color theme="0"/>
        <rFont val="Arial"/>
        <family val="2"/>
      </rPr>
      <t>(e.g. visiting district office for two days...)***</t>
    </r>
  </si>
  <si>
    <r>
      <t>Purpose of travel</t>
    </r>
    <r>
      <rPr>
        <sz val="10"/>
        <color theme="0"/>
        <rFont val="Arial"/>
        <family val="2"/>
      </rPr>
      <t xml:space="preserve">
(e.g. meeting with Minister)***</t>
    </r>
  </si>
  <si>
    <t>Group expenditure relating to each overseas trip.</t>
  </si>
  <si>
    <t>*** Please include sufficient information to explain the trip and its costs including destination and duration.</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</si>
  <si>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</si>
  <si>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The subtotals and totals should appear and update automatically, once you add information to the rows above. Insert more rows as you need - right click on the row number (at the left of screen) and select 'Insert' - new row will insert above.</t>
  </si>
  <si>
    <t>Subtotal - local travel</t>
  </si>
  <si>
    <t>Subtotals and totals will appear automatically once you put information in rows above.</t>
  </si>
  <si>
    <t>Subtotal - international travel</t>
  </si>
  <si>
    <t>Subtotal - domestic travel</t>
  </si>
  <si>
    <t>** Note that GST may not apply to overseas purchases.</t>
  </si>
  <si>
    <t>Insert additional rows as needed: right click on a row number (left of screen) and select Insert - this will insert a row above selected row.</t>
  </si>
  <si>
    <t>Hospitality Offered to Third Parties*</t>
  </si>
  <si>
    <t>** Any non-standard date format or date outside 1 July 2018 - 30 June 2019 will raise an alert. Check entry and select 'Yes' to accept/continue.</t>
  </si>
  <si>
    <t>* Third parties include people and organisations external to the public service or statutory Crown entities.</t>
  </si>
  <si>
    <t>Date(s)**</t>
  </si>
  <si>
    <r>
      <t xml:space="preserve">Type of expense
</t>
    </r>
    <r>
      <rPr>
        <sz val="10"/>
        <color theme="0"/>
        <rFont val="Arial"/>
        <family val="2"/>
      </rPr>
      <t>(e.g. phone and data costs, membership fees)</t>
    </r>
  </si>
  <si>
    <r>
      <t xml:space="preserve">Description
</t>
    </r>
    <r>
      <rPr>
        <sz val="10"/>
        <color theme="0"/>
        <rFont val="Arial"/>
        <family val="2"/>
      </rPr>
      <t>(e.g. event tickets, etc.)</t>
    </r>
  </si>
  <si>
    <t>Total count of gift/benefit entries:</t>
  </si>
  <si>
    <t>Mark clearly if there is no information to disclose - provide a note to this effect in the 'Date' column (column A) for each travel category (local, domestic and international).</t>
  </si>
  <si>
    <t>Mark clearly if there is no information to disclose - provide a note to this effect in the 'Date' column (column A).</t>
  </si>
  <si>
    <t>GST on values</t>
  </si>
  <si>
    <t>Governor General</t>
  </si>
  <si>
    <t>Auckland</t>
  </si>
  <si>
    <t>Prime Minister</t>
  </si>
  <si>
    <t>Australia New Zealand Leaders Meeting</t>
  </si>
  <si>
    <t>Brisbane and Canberra</t>
  </si>
  <si>
    <t>Brisbane</t>
  </si>
  <si>
    <t>Canberra</t>
  </si>
  <si>
    <t>Australian Government</t>
  </si>
  <si>
    <t>14-16 April 2019</t>
  </si>
  <si>
    <t>Airfare (Wellington/Auckland/Wellington)</t>
  </si>
  <si>
    <t>Airfare (Wellington/Brisbane/Canberra/Wellington)</t>
  </si>
  <si>
    <t>Parking at Wellington Airport</t>
  </si>
  <si>
    <t>Wellington</t>
  </si>
  <si>
    <t>Professional Development</t>
  </si>
  <si>
    <t>25-27 April 2019</t>
  </si>
  <si>
    <t>Airfare (Wellington/Sydney/Wellington</t>
  </si>
  <si>
    <t>Sydney</t>
  </si>
  <si>
    <t>Taxi Beehive to Wellington Airport</t>
  </si>
  <si>
    <t>Taxi Manly to Sydney Airport</t>
  </si>
  <si>
    <t>Taxi Wellington Airport to Beehive</t>
  </si>
  <si>
    <t>Taxi Home to Wellington Airport</t>
  </si>
  <si>
    <t>Taxi Wellington Airport to Home</t>
  </si>
  <si>
    <t>Vodafone</t>
  </si>
  <si>
    <t>12-14 May 2019</t>
  </si>
  <si>
    <t>French Government</t>
  </si>
  <si>
    <t>US Government</t>
  </si>
  <si>
    <t>UK Government</t>
  </si>
  <si>
    <t>16-17 May 2019</t>
  </si>
  <si>
    <t>Christchurch</t>
  </si>
  <si>
    <t>Airfare</t>
  </si>
  <si>
    <t>Hospitality (e.g. facilitation, transportation, official meals) in Brisbane and Canberra</t>
  </si>
  <si>
    <t>Hospitality (e.g. facilitation, transportation, official meals) in Washington DC</t>
  </si>
  <si>
    <t>Hospitality (e.g. facilitation, transportation, official meals) in Paris</t>
  </si>
  <si>
    <t>Hospitality (e.g. facilitation, transportation, official meals) in London</t>
  </si>
  <si>
    <t>11-19 May 2019</t>
  </si>
  <si>
    <t>Airfare (Wellington/Washington DC/Paris/London/Wellington)</t>
  </si>
  <si>
    <t>Washington DC, Paris, London</t>
  </si>
  <si>
    <t>Mobile phone charges May</t>
  </si>
  <si>
    <t>Mobile phone charges April</t>
  </si>
  <si>
    <t>Mobile phone charges  March</t>
  </si>
  <si>
    <t>Dinner</t>
  </si>
  <si>
    <t>Mobile phone charges June</t>
  </si>
  <si>
    <t>Meetings with stakeholders and visiting Christchurch office</t>
  </si>
  <si>
    <t>Attending Pacific Heads of Prime Ministers' Departments Meeting in Brisbane, and meetings with Australian Department of Prime Minister and Cabinet, Canberra</t>
  </si>
  <si>
    <t>Attending Jeff Whalan course, Sydney</t>
  </si>
  <si>
    <t>Attending meetings with counterparts in Washington DC and London, and accompanying the Prime Minister on visit to Paris</t>
  </si>
  <si>
    <t>None</t>
  </si>
  <si>
    <t>Mobile phone charges February</t>
  </si>
  <si>
    <t>Hotel Washington DC (2 nights accommodation, meals and laundry)</t>
  </si>
  <si>
    <t>London</t>
  </si>
  <si>
    <t>Dinner for 7</t>
  </si>
  <si>
    <t>Membership of Maintaining Peak Performance Group</t>
  </si>
  <si>
    <t>Brook Barrington</t>
  </si>
  <si>
    <t>Department of Prime Minister and Cabinet</t>
  </si>
  <si>
    <t>NZ Society of Local Government Managers</t>
  </si>
  <si>
    <t>Lunch during introductory visit to Government House</t>
  </si>
  <si>
    <t>Lunch during Australia New Zealand Leaders' Meeting</t>
  </si>
  <si>
    <t>Air NZ</t>
  </si>
  <si>
    <t>Dinner with NZ Security Sector Professional Development Programme</t>
  </si>
  <si>
    <t xml:space="preserve">Dinner </t>
  </si>
  <si>
    <t>Paris</t>
  </si>
  <si>
    <t>Washington DC</t>
  </si>
  <si>
    <t>Victoria University of Wellington</t>
  </si>
  <si>
    <t>Hotel (1 night accommodation)</t>
  </si>
  <si>
    <t>Hotel Sydney Airport (1 night accommodation and meals)</t>
  </si>
  <si>
    <t>Hotel Paris (1 night accommodation, meals and laundry)</t>
  </si>
  <si>
    <t xml:space="preserve">Hotel London (1 night accommodation, meals and laundry) </t>
  </si>
  <si>
    <t xml:space="preserve">Facilitation at Paris Airport (to ensure could join PM's delegation for Christchurch Call meetings on arrival from overnight flight from Washington DC) </t>
  </si>
  <si>
    <t xml:space="preserve">Co-hosted dinner with Royal United Services Institute and Chatham House </t>
  </si>
  <si>
    <t>Includes roaming charges Australia, USA, France, 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</si>
</sst>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quot;$&quot;#,##0.00_);[Red]\(&quot;$&quot;#,##0.00\)"/>
    <numFmt numFmtId="165" formatCode="_(&quot;$&quot;* #,##0.00_);_(&quot;$&quot;* \(#,##0.00\);_(&quot;$&quot;* &quot;-&quot;??_);_(@_)"/>
    <numFmt numFmtId="166" formatCode="&quot;$&quot;#,##0.00"/>
    <numFmt numFmtId="167" formatCode="[$-1409]d\ mmmm\ yyyy;@"/>
  </numFmts>
  <fonts count="36"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s>
  <fills count="11">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2">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0" fillId="7" borderId="0" xfId="0" applyFont="1" applyFill="1" applyBorder="1" applyAlignment="1" applyProtection="1">
      <alignment horizontal="left" vertical="center" wrapText="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0" fillId="7" borderId="0" xfId="0" applyFont="1" applyFill="1" applyBorder="1" applyAlignment="1" applyProtection="1">
      <alignment vertical="center" wrapText="1"/>
    </xf>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19" fillId="7" borderId="0" xfId="0" applyFont="1" applyFill="1" applyBorder="1" applyAlignment="1" applyProtection="1">
      <alignment horizontal="left" vertical="center" readingOrder="1"/>
    </xf>
    <xf numFmtId="166" fontId="19" fillId="7" borderId="0" xfId="0" applyNumberFormat="1" applyFont="1" applyFill="1" applyBorder="1" applyAlignment="1" applyProtection="1">
      <alignment horizontal="left" vertical="center" wrapText="1"/>
    </xf>
    <xf numFmtId="1" fontId="19" fillId="7" borderId="0" xfId="0" applyNumberFormat="1" applyFont="1" applyFill="1" applyBorder="1" applyAlignment="1" applyProtection="1">
      <alignment horizontal="center" vertical="center" wrapText="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167" fontId="15" fillId="10" borderId="3" xfId="0" applyNumberFormat="1" applyFont="1" applyFill="1" applyBorder="1" applyAlignment="1" applyProtection="1">
      <alignment vertical="center" wrapText="1"/>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protection locked="0"/>
    </xf>
    <xf numFmtId="0" fontId="34" fillId="10" borderId="7" xfId="0" applyFont="1" applyFill="1" applyBorder="1" applyAlignment="1" applyProtection="1">
      <alignment horizontal="center" vertical="center" wrapText="1"/>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164" fontId="15" fillId="10" borderId="4" xfId="0" applyNumberFormat="1" applyFont="1" applyFill="1" applyBorder="1" applyAlignment="1" applyProtection="1">
      <alignment horizontal="right" vertical="center" wrapText="1"/>
      <protection locked="0"/>
    </xf>
    <xf numFmtId="0" fontId="0" fillId="10" borderId="4" xfId="0" applyFont="1" applyFill="1" applyBorder="1" applyAlignment="1" applyProtection="1">
      <alignment horizontal="left" vertical="center" wrapText="1"/>
      <protection locked="0"/>
    </xf>
    <xf numFmtId="0" fontId="0" fillId="10" borderId="5" xfId="0" applyFont="1" applyFill="1" applyBorder="1" applyAlignment="1" applyProtection="1">
      <alignment horizontal="left" vertical="center" wrapText="1"/>
      <protection locked="0"/>
    </xf>
    <xf numFmtId="0" fontId="20" fillId="0" borderId="0" xfId="0" applyFont="1" applyFill="1" applyAlignment="1" applyProtection="1">
      <alignment horizontal="center" wrapText="1"/>
    </xf>
    <xf numFmtId="0" fontId="15" fillId="10" borderId="4" xfId="0" applyNumberFormat="1"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readingOrder="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35" fillId="3" borderId="0" xfId="0" applyFont="1" applyFill="1" applyBorder="1" applyAlignment="1" applyProtection="1">
      <alignment horizontal="center" vertical="center" wrapText="1"/>
    </xf>
    <xf numFmtId="166" fontId="35" fillId="7" borderId="0" xfId="0" applyNumberFormat="1" applyFont="1" applyFill="1" applyBorder="1" applyAlignment="1" applyProtection="1">
      <alignment horizontal="center" vertical="center" wrapText="1"/>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horizontal="left" vertical="center"/>
      <protection locked="0"/>
    </xf>
    <xf numFmtId="164" fontId="15" fillId="10" borderId="4" xfId="0" applyNumberFormat="1" applyFont="1" applyFill="1" applyBorder="1" applyAlignment="1" applyProtection="1">
      <alignment vertical="center" wrapText="1"/>
    </xf>
    <xf numFmtId="164" fontId="15" fillId="10" borderId="3" xfId="0" applyNumberFormat="1" applyFont="1" applyFill="1" applyBorder="1" applyAlignment="1" applyProtection="1">
      <alignment horizontal="right" vertical="center" wrapText="1"/>
      <protection locked="0"/>
    </xf>
    <xf numFmtId="0" fontId="35" fillId="3" borderId="0" xfId="0" applyFont="1" applyFill="1" applyBorder="1" applyAlignment="1" applyProtection="1">
      <alignment horizontal="center" vertical="center" wrapText="1"/>
    </xf>
    <xf numFmtId="167" fontId="15" fillId="10" borderId="3" xfId="0" applyNumberFormat="1"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wrapText="1" readingOrder="1"/>
    </xf>
    <xf numFmtId="0" fontId="14" fillId="10" borderId="2" xfId="0" applyFont="1" applyFill="1" applyBorder="1" applyAlignment="1" applyProtection="1">
      <alignment horizontal="left" vertical="center" wrapText="1" readingOrder="1"/>
      <protection locked="0"/>
    </xf>
    <xf numFmtId="0" fontId="13" fillId="0" borderId="6" xfId="0" applyFont="1" applyBorder="1" applyAlignment="1" applyProtection="1">
      <alignment horizontal="left" vertical="center"/>
    </xf>
    <xf numFmtId="0" fontId="22" fillId="2" borderId="0" xfId="0" applyFont="1" applyFill="1" applyBorder="1" applyAlignment="1" applyProtection="1">
      <alignment horizontal="center" vertical="center"/>
    </xf>
    <xf numFmtId="0" fontId="13" fillId="10" borderId="2" xfId="0" applyFont="1" applyFill="1" applyBorder="1" applyAlignment="1" applyProtection="1">
      <alignment horizontal="left" vertical="center" wrapText="1" readingOrder="1"/>
      <protection locked="0"/>
    </xf>
    <xf numFmtId="167" fontId="14" fillId="10"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xf numFmtId="0" fontId="35" fillId="7" borderId="0" xfId="0" applyFont="1" applyFill="1" applyBorder="1" applyAlignment="1" applyProtection="1">
      <alignment horizontal="center" vertical="center" wrapText="1"/>
    </xf>
  </cellXfs>
  <cellStyles count="3">
    <cellStyle name="Currency" xfId="2" builtinId="4"/>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9900"/>
      <color rgb="FF006600"/>
      <color rgb="FF008000"/>
      <color rgb="FF99FF99"/>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data.govt.nz/toolkit/how-do-i-add-or-update-our-chief-executive-expenses/" TargetMode="External"/><Relationship Id="rId3" Type="http://schemas.openxmlformats.org/officeDocument/2006/relationships/hyperlink" Target="mailto:ceexpenses@ssc.govt.nz" TargetMode="External"/><Relationship Id="rId7" Type="http://schemas.openxmlformats.org/officeDocument/2006/relationships/hyperlink" Target="http://www.ssc.govt.nz/sites/all/files/ce-expense-disclosures-guide-agency-staff-2017.docx"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www.ssc.govt.nz/sites/all/files/ce-expense-disclosures-guide-agency-staff-2017.docx"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B61"/>
  <sheetViews>
    <sheetView topLeftCell="A7" zoomScale="85" zoomScaleNormal="85" workbookViewId="0"/>
  </sheetViews>
  <sheetFormatPr defaultColWidth="0" defaultRowHeight="14" zeroHeight="1" x14ac:dyDescent="0.3"/>
  <cols>
    <col min="1" max="1" width="219.26953125" style="72" customWidth="1"/>
    <col min="2" max="2" width="33.26953125" style="71" customWidth="1"/>
    <col min="3" max="16384" width="8.7265625" style="17" hidden="1"/>
  </cols>
  <sheetData>
    <row r="1" spans="1:2" ht="23.25" customHeight="1" x14ac:dyDescent="0.3">
      <c r="A1" s="70" t="s">
        <v>86</v>
      </c>
    </row>
    <row r="2" spans="1:2" ht="33" customHeight="1" x14ac:dyDescent="0.3">
      <c r="A2" s="155" t="s">
        <v>119</v>
      </c>
    </row>
    <row r="3" spans="1:2" ht="17.25" customHeight="1" x14ac:dyDescent="0.3"/>
    <row r="4" spans="1:2" ht="23.25" customHeight="1" x14ac:dyDescent="0.3">
      <c r="A4" s="115" t="s">
        <v>124</v>
      </c>
    </row>
    <row r="5" spans="1:2" ht="17.25" customHeight="1" x14ac:dyDescent="0.3"/>
    <row r="6" spans="1:2" ht="23.25" customHeight="1" x14ac:dyDescent="0.3">
      <c r="A6" s="73" t="s">
        <v>14</v>
      </c>
    </row>
    <row r="7" spans="1:2" ht="17.25" customHeight="1" x14ac:dyDescent="0.3">
      <c r="A7" s="74" t="s">
        <v>16</v>
      </c>
    </row>
    <row r="8" spans="1:2" ht="17.25" customHeight="1" x14ac:dyDescent="0.3">
      <c r="A8" s="75" t="s">
        <v>90</v>
      </c>
    </row>
    <row r="9" spans="1:2" ht="17.25" customHeight="1" x14ac:dyDescent="0.3">
      <c r="A9" s="75"/>
    </row>
    <row r="10" spans="1:2" ht="23.25" customHeight="1" x14ac:dyDescent="0.25">
      <c r="A10" s="73" t="s">
        <v>17</v>
      </c>
      <c r="B10" s="121" t="s">
        <v>128</v>
      </c>
    </row>
    <row r="11" spans="1:2" ht="17.25" customHeight="1" x14ac:dyDescent="0.3">
      <c r="A11" s="76" t="s">
        <v>27</v>
      </c>
    </row>
    <row r="12" spans="1:2" ht="17.25" customHeight="1" x14ac:dyDescent="0.3">
      <c r="A12" s="75" t="s">
        <v>18</v>
      </c>
    </row>
    <row r="13" spans="1:2" ht="17.25" customHeight="1" x14ac:dyDescent="0.3">
      <c r="A13" s="75" t="s">
        <v>19</v>
      </c>
    </row>
    <row r="14" spans="1:2" ht="17.25" customHeight="1" x14ac:dyDescent="0.3">
      <c r="A14" s="77" t="s">
        <v>20</v>
      </c>
    </row>
    <row r="15" spans="1:2" ht="17.25" customHeight="1" x14ac:dyDescent="0.3">
      <c r="A15" s="75" t="s">
        <v>21</v>
      </c>
    </row>
    <row r="16" spans="1:2" ht="17.25" customHeight="1" x14ac:dyDescent="0.3">
      <c r="A16" s="75"/>
    </row>
    <row r="17" spans="1:1" ht="23.25" customHeight="1" x14ac:dyDescent="0.3">
      <c r="A17" s="73" t="s">
        <v>22</v>
      </c>
    </row>
    <row r="18" spans="1:1" ht="17.25" customHeight="1" x14ac:dyDescent="0.3">
      <c r="A18" s="77" t="s">
        <v>10</v>
      </c>
    </row>
    <row r="19" spans="1:1" ht="17.25" customHeight="1" x14ac:dyDescent="0.3">
      <c r="A19" s="77" t="s">
        <v>26</v>
      </c>
    </row>
    <row r="20" spans="1:1" ht="17.25" customHeight="1" x14ac:dyDescent="0.3">
      <c r="A20" s="106" t="s">
        <v>118</v>
      </c>
    </row>
    <row r="21" spans="1:1" ht="17.25" customHeight="1" x14ac:dyDescent="0.3">
      <c r="A21" s="78"/>
    </row>
    <row r="22" spans="1:1" ht="23.25" customHeight="1" x14ac:dyDescent="0.3">
      <c r="A22" s="73" t="s">
        <v>11</v>
      </c>
    </row>
    <row r="23" spans="1:1" ht="17.25" customHeight="1" x14ac:dyDescent="0.3">
      <c r="A23" s="78" t="s">
        <v>85</v>
      </c>
    </row>
    <row r="24" spans="1:1" ht="17.25" customHeight="1" x14ac:dyDescent="0.3">
      <c r="A24" s="78"/>
    </row>
    <row r="25" spans="1:1" ht="23.25" customHeight="1" x14ac:dyDescent="0.3">
      <c r="A25" s="73" t="s">
        <v>54</v>
      </c>
    </row>
    <row r="26" spans="1:1" ht="17.25" customHeight="1" x14ac:dyDescent="0.3">
      <c r="A26" s="79" t="s">
        <v>60</v>
      </c>
    </row>
    <row r="27" spans="1:1" ht="32.25" customHeight="1" x14ac:dyDescent="0.3">
      <c r="A27" s="77" t="s">
        <v>112</v>
      </c>
    </row>
    <row r="28" spans="1:1" ht="17.25" customHeight="1" x14ac:dyDescent="0.3">
      <c r="A28" s="79" t="s">
        <v>55</v>
      </c>
    </row>
    <row r="29" spans="1:1" ht="32.25" customHeight="1" x14ac:dyDescent="0.3">
      <c r="A29" s="77" t="s">
        <v>150</v>
      </c>
    </row>
    <row r="30" spans="1:1" ht="17.25" customHeight="1" x14ac:dyDescent="0.3">
      <c r="A30" s="79" t="s">
        <v>12</v>
      </c>
    </row>
    <row r="31" spans="1:1" ht="17.25" customHeight="1" x14ac:dyDescent="0.3">
      <c r="A31" s="77" t="s">
        <v>56</v>
      </c>
    </row>
    <row r="32" spans="1:1" ht="17.25" customHeight="1" x14ac:dyDescent="0.3">
      <c r="A32" s="79" t="s">
        <v>57</v>
      </c>
    </row>
    <row r="33" spans="1:1" ht="32.25" customHeight="1" x14ac:dyDescent="0.3">
      <c r="A33" s="80" t="s">
        <v>58</v>
      </c>
    </row>
    <row r="34" spans="1:1" ht="32.25" customHeight="1" x14ac:dyDescent="0.3">
      <c r="A34" s="81" t="s">
        <v>23</v>
      </c>
    </row>
    <row r="35" spans="1:1" ht="17.25" customHeight="1" x14ac:dyDescent="0.3">
      <c r="A35" s="79" t="s">
        <v>47</v>
      </c>
    </row>
    <row r="36" spans="1:1" ht="32.25" customHeight="1" x14ac:dyDescent="0.3">
      <c r="A36" s="77" t="s">
        <v>130</v>
      </c>
    </row>
    <row r="37" spans="1:1" ht="32.25" customHeight="1" x14ac:dyDescent="0.3">
      <c r="A37" s="80" t="s">
        <v>25</v>
      </c>
    </row>
    <row r="38" spans="1:1" ht="32.25" customHeight="1" x14ac:dyDescent="0.3">
      <c r="A38" s="77" t="s">
        <v>61</v>
      </c>
    </row>
    <row r="39" spans="1:1" ht="17.25" customHeight="1" x14ac:dyDescent="0.3">
      <c r="A39" s="81"/>
    </row>
    <row r="40" spans="1:1" ht="22.5" customHeight="1" x14ac:dyDescent="0.3">
      <c r="A40" s="73" t="s">
        <v>5</v>
      </c>
    </row>
    <row r="41" spans="1:1" ht="17.25" customHeight="1" x14ac:dyDescent="0.3">
      <c r="A41" s="86" t="s">
        <v>120</v>
      </c>
    </row>
    <row r="42" spans="1:1" ht="17.25" customHeight="1" x14ac:dyDescent="0.3">
      <c r="A42" s="82" t="s">
        <v>68</v>
      </c>
    </row>
    <row r="43" spans="1:1" ht="17.25" customHeight="1" x14ac:dyDescent="0.3">
      <c r="A43" s="83" t="s">
        <v>131</v>
      </c>
    </row>
    <row r="44" spans="1:1" ht="32.25" customHeight="1" x14ac:dyDescent="0.3">
      <c r="A44" s="83" t="s">
        <v>103</v>
      </c>
    </row>
    <row r="45" spans="1:1" ht="32.25" customHeight="1" x14ac:dyDescent="0.3">
      <c r="A45" s="83" t="s">
        <v>69</v>
      </c>
    </row>
    <row r="46" spans="1:1" ht="17.25" customHeight="1" x14ac:dyDescent="0.3">
      <c r="A46" s="84" t="s">
        <v>132</v>
      </c>
    </row>
    <row r="47" spans="1:1" ht="32.25" customHeight="1" x14ac:dyDescent="0.3">
      <c r="A47" s="80" t="s">
        <v>70</v>
      </c>
    </row>
    <row r="48" spans="1:1" ht="32.25" customHeight="1" x14ac:dyDescent="0.3">
      <c r="A48" s="80" t="s">
        <v>62</v>
      </c>
    </row>
    <row r="49" spans="1:1" ht="32.25" customHeight="1" x14ac:dyDescent="0.3">
      <c r="A49" s="83" t="s">
        <v>151</v>
      </c>
    </row>
    <row r="50" spans="1:1" ht="17.25" customHeight="1" x14ac:dyDescent="0.3">
      <c r="A50" s="83" t="s">
        <v>71</v>
      </c>
    </row>
    <row r="51" spans="1:1" ht="17.25" customHeight="1" x14ac:dyDescent="0.3">
      <c r="A51" s="83" t="s">
        <v>24</v>
      </c>
    </row>
    <row r="52" spans="1:1" ht="17.25" customHeight="1" x14ac:dyDescent="0.3">
      <c r="A52" s="83"/>
    </row>
    <row r="53" spans="1:1" ht="22.5" customHeight="1" x14ac:dyDescent="0.3">
      <c r="A53" s="73" t="s">
        <v>59</v>
      </c>
    </row>
    <row r="54" spans="1:1" ht="32.25" customHeight="1" x14ac:dyDescent="0.3">
      <c r="A54" s="155" t="s">
        <v>121</v>
      </c>
    </row>
    <row r="55" spans="1:1" ht="17.25" customHeight="1" x14ac:dyDescent="0.3">
      <c r="A55" s="85" t="s">
        <v>122</v>
      </c>
    </row>
    <row r="56" spans="1:1" ht="17.25" customHeight="1" x14ac:dyDescent="0.3">
      <c r="A56" s="86" t="s">
        <v>75</v>
      </c>
    </row>
    <row r="57" spans="1:1" ht="17.25" customHeight="1" x14ac:dyDescent="0.3">
      <c r="A57" s="106" t="s">
        <v>123</v>
      </c>
    </row>
    <row r="58" spans="1:1" ht="17.25" customHeight="1" x14ac:dyDescent="0.3">
      <c r="A58" s="87" t="s">
        <v>74</v>
      </c>
    </row>
    <row r="59" spans="1:1" x14ac:dyDescent="0.3"/>
    <row r="60" spans="1:1" hidden="1" x14ac:dyDescent="0.3"/>
    <row r="61" spans="1:1" hidden="1" x14ac:dyDescent="0.3">
      <c r="A61" s="88"/>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2" r:id="rId6" display="http://www.ssc.govt.nz/sites/all/files/ce-expense-disclosures-guide-agency-staff-2017.docx"/>
    <hyperlink ref="A54" r:id="rId7" display="http://www.ssc.govt.nz/sites/all/files/ce-expense-disclosures-guide-agency-staff-2017.docx"/>
    <hyperlink ref="A57" r:id="rId8" display="They are posted on agency websites and linked to www.data.govt.nz. See: https://www.data.govt.nz/toolkit/how-do-i-add-or-update-our-chief-executive-expenses/"/>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K76"/>
  <sheetViews>
    <sheetView zoomScaleNormal="100" workbookViewId="0">
      <selection activeCell="B7" sqref="B7:F7"/>
    </sheetView>
  </sheetViews>
  <sheetFormatPr defaultColWidth="0" defaultRowHeight="12.5" zeroHeight="1" x14ac:dyDescent="0.25"/>
  <cols>
    <col min="1" max="1" width="35.7265625" style="17" customWidth="1"/>
    <col min="2" max="2" width="21.54296875" style="17" customWidth="1"/>
    <col min="3" max="3" width="33.54296875" style="17" customWidth="1"/>
    <col min="4" max="4" width="4.453125" style="17" customWidth="1"/>
    <col min="5" max="5" width="29" style="17" customWidth="1"/>
    <col min="6" max="6" width="19" style="17" customWidth="1"/>
    <col min="7" max="7" width="42" style="17" customWidth="1"/>
    <col min="8" max="11" width="9.1796875" style="17" hidden="1" customWidth="1"/>
    <col min="12" max="16384" width="9.1796875" style="17" hidden="1"/>
  </cols>
  <sheetData>
    <row r="1" spans="1:11" ht="26.25" customHeight="1" x14ac:dyDescent="0.25">
      <c r="A1" s="164" t="s">
        <v>98</v>
      </c>
      <c r="B1" s="164"/>
      <c r="C1" s="164"/>
      <c r="D1" s="164"/>
      <c r="E1" s="164"/>
      <c r="F1" s="164"/>
      <c r="G1" s="48"/>
      <c r="H1" s="48"/>
      <c r="I1" s="48"/>
      <c r="J1" s="48"/>
      <c r="K1" s="48"/>
    </row>
    <row r="2" spans="1:11" ht="21" customHeight="1" x14ac:dyDescent="0.25">
      <c r="A2" s="4" t="s">
        <v>2</v>
      </c>
      <c r="B2" s="165" t="s">
        <v>221</v>
      </c>
      <c r="C2" s="165"/>
      <c r="D2" s="165"/>
      <c r="E2" s="165"/>
      <c r="F2" s="165"/>
      <c r="G2" s="48"/>
      <c r="H2" s="48"/>
      <c r="I2" s="48"/>
      <c r="J2" s="48"/>
      <c r="K2" s="48"/>
    </row>
    <row r="3" spans="1:11" ht="21" customHeight="1" x14ac:dyDescent="0.25">
      <c r="A3" s="4" t="s">
        <v>99</v>
      </c>
      <c r="B3" s="165" t="s">
        <v>220</v>
      </c>
      <c r="C3" s="165"/>
      <c r="D3" s="165"/>
      <c r="E3" s="165"/>
      <c r="F3" s="165"/>
      <c r="G3" s="48"/>
      <c r="H3" s="48"/>
      <c r="I3" s="48"/>
      <c r="J3" s="48"/>
      <c r="K3" s="48"/>
    </row>
    <row r="4" spans="1:11" ht="21" customHeight="1" x14ac:dyDescent="0.25">
      <c r="A4" s="4" t="s">
        <v>79</v>
      </c>
      <c r="B4" s="166">
        <v>43497</v>
      </c>
      <c r="C4" s="166"/>
      <c r="D4" s="166"/>
      <c r="E4" s="166"/>
      <c r="F4" s="166"/>
      <c r="G4" s="48"/>
      <c r="H4" s="48"/>
      <c r="I4" s="48"/>
      <c r="J4" s="48"/>
      <c r="K4" s="48"/>
    </row>
    <row r="5" spans="1:11" ht="21" customHeight="1" x14ac:dyDescent="0.25">
      <c r="A5" s="4" t="s">
        <v>80</v>
      </c>
      <c r="B5" s="166">
        <v>43646</v>
      </c>
      <c r="C5" s="166"/>
      <c r="D5" s="166"/>
      <c r="E5" s="166"/>
      <c r="F5" s="166"/>
      <c r="G5" s="48"/>
      <c r="H5" s="48"/>
      <c r="I5" s="48"/>
      <c r="J5" s="48"/>
      <c r="K5" s="48"/>
    </row>
    <row r="6" spans="1:11" ht="21" customHeight="1" x14ac:dyDescent="0.25">
      <c r="A6" s="4" t="s">
        <v>104</v>
      </c>
      <c r="B6" s="163" t="str">
        <f>IF(AND(Travel!B7&lt;&gt;A30,Hospitality!B7&lt;&gt;A30,'All other expenses'!B7&lt;&gt;A30,'Gifts and benefits'!B7&lt;&gt;A30),A31,IF(AND(Travel!B7=A30,Hospitality!B7=A30,'All other expenses'!B7=A30,'Gifts and benefits'!B7=A30),A33,A32))</f>
        <v>Data and totals checked on all sheets</v>
      </c>
      <c r="C6" s="163"/>
      <c r="D6" s="163"/>
      <c r="E6" s="163"/>
      <c r="F6" s="163"/>
      <c r="G6" s="36"/>
      <c r="H6" s="48"/>
      <c r="I6" s="48"/>
      <c r="J6" s="48"/>
      <c r="K6" s="48"/>
    </row>
    <row r="7" spans="1:11" ht="21" customHeight="1" x14ac:dyDescent="0.25">
      <c r="A7" s="4" t="s">
        <v>133</v>
      </c>
      <c r="B7" s="162" t="s">
        <v>63</v>
      </c>
      <c r="C7" s="162"/>
      <c r="D7" s="162"/>
      <c r="E7" s="162"/>
      <c r="F7" s="162"/>
      <c r="G7" s="36"/>
      <c r="H7" s="48"/>
      <c r="I7" s="48"/>
      <c r="J7" s="48"/>
      <c r="K7" s="48"/>
    </row>
    <row r="8" spans="1:11" ht="21" customHeight="1" x14ac:dyDescent="0.25">
      <c r="A8" s="4" t="s">
        <v>100</v>
      </c>
      <c r="B8" s="162"/>
      <c r="C8" s="162"/>
      <c r="D8" s="162"/>
      <c r="E8" s="162"/>
      <c r="F8" s="162"/>
      <c r="G8" s="36"/>
      <c r="H8" s="48"/>
      <c r="I8" s="48"/>
      <c r="J8" s="48"/>
      <c r="K8" s="48"/>
    </row>
    <row r="9" spans="1:11" ht="66.75" customHeight="1" x14ac:dyDescent="0.25">
      <c r="A9" s="161" t="s">
        <v>125</v>
      </c>
      <c r="B9" s="161"/>
      <c r="C9" s="161"/>
      <c r="D9" s="161"/>
      <c r="E9" s="161"/>
      <c r="F9" s="161"/>
      <c r="G9" s="36"/>
      <c r="H9" s="48"/>
      <c r="I9" s="48"/>
      <c r="J9" s="48"/>
      <c r="K9" s="48"/>
    </row>
    <row r="10" spans="1:11" s="154" customFormat="1" ht="36" customHeight="1" x14ac:dyDescent="0.3">
      <c r="A10" s="148" t="s">
        <v>48</v>
      </c>
      <c r="B10" s="149" t="s">
        <v>31</v>
      </c>
      <c r="C10" s="149" t="s">
        <v>65</v>
      </c>
      <c r="D10" s="150"/>
      <c r="E10" s="151" t="s">
        <v>47</v>
      </c>
      <c r="F10" s="152" t="s">
        <v>72</v>
      </c>
      <c r="G10" s="153"/>
      <c r="H10" s="153"/>
      <c r="I10" s="153"/>
      <c r="J10" s="153"/>
      <c r="K10" s="153"/>
    </row>
    <row r="11" spans="1:11" ht="27.75" customHeight="1" x14ac:dyDescent="0.35">
      <c r="A11" s="11" t="s">
        <v>84</v>
      </c>
      <c r="B11" s="99">
        <f>B15+B16+B17</f>
        <v>21249.339999999997</v>
      </c>
      <c r="C11" s="107" t="str">
        <f>IF(Travel!B6="",A34,Travel!B6)</f>
        <v>Figures exclude GST</v>
      </c>
      <c r="D11" s="8"/>
      <c r="E11" s="11" t="s">
        <v>95</v>
      </c>
      <c r="F11" s="58">
        <f>'Gifts and benefits'!C23</f>
        <v>9</v>
      </c>
      <c r="G11" s="49"/>
      <c r="H11" s="49"/>
      <c r="I11" s="49"/>
      <c r="J11" s="49"/>
      <c r="K11" s="49"/>
    </row>
    <row r="12" spans="1:11" ht="27.75" customHeight="1" x14ac:dyDescent="0.35">
      <c r="A12" s="11" t="s">
        <v>12</v>
      </c>
      <c r="B12" s="99">
        <f>Hospitality!B15</f>
        <v>637.54999999999995</v>
      </c>
      <c r="C12" s="107" t="str">
        <f>IF(Hospitality!B6="",A34,Hospitality!B6)</f>
        <v>Figures exclude GST</v>
      </c>
      <c r="D12" s="8"/>
      <c r="E12" s="11" t="s">
        <v>96</v>
      </c>
      <c r="F12" s="58">
        <f>'Gifts and benefits'!C24</f>
        <v>7</v>
      </c>
      <c r="G12" s="49"/>
      <c r="H12" s="49"/>
      <c r="I12" s="49"/>
      <c r="J12" s="49"/>
      <c r="K12" s="49"/>
    </row>
    <row r="13" spans="1:11" ht="27.75" customHeight="1" x14ac:dyDescent="0.25">
      <c r="A13" s="11" t="s">
        <v>30</v>
      </c>
      <c r="B13" s="99">
        <f>'All other expenses'!B20</f>
        <v>7871.42</v>
      </c>
      <c r="C13" s="107" t="str">
        <f>IF('All other expenses'!B6="",A34,'All other expenses'!B6)</f>
        <v>Figures exclude GST</v>
      </c>
      <c r="D13" s="8"/>
      <c r="E13" s="11" t="s">
        <v>97</v>
      </c>
      <c r="F13" s="58">
        <f>'Gifts and benefits'!C25</f>
        <v>2</v>
      </c>
      <c r="G13" s="48"/>
      <c r="H13" s="48"/>
      <c r="I13" s="48"/>
      <c r="J13" s="48"/>
      <c r="K13" s="48"/>
    </row>
    <row r="14" spans="1:11" ht="12.75" customHeight="1" x14ac:dyDescent="0.25">
      <c r="A14" s="10"/>
      <c r="B14" s="100"/>
      <c r="C14" s="108"/>
      <c r="D14" s="59"/>
      <c r="E14" s="8"/>
      <c r="F14" s="60"/>
      <c r="G14" s="28"/>
      <c r="H14" s="28"/>
      <c r="I14" s="28"/>
      <c r="J14" s="28"/>
      <c r="K14" s="28"/>
    </row>
    <row r="15" spans="1:11" ht="27.75" customHeight="1" x14ac:dyDescent="0.25">
      <c r="A15" s="12" t="s">
        <v>45</v>
      </c>
      <c r="B15" s="101">
        <f>Travel!B37</f>
        <v>20369.669999999998</v>
      </c>
      <c r="C15" s="109" t="str">
        <f>C11</f>
        <v>Figures exclude GST</v>
      </c>
      <c r="D15" s="8"/>
      <c r="E15" s="8"/>
      <c r="F15" s="60"/>
      <c r="G15" s="48"/>
      <c r="H15" s="48"/>
      <c r="I15" s="48"/>
      <c r="J15" s="48"/>
      <c r="K15" s="48"/>
    </row>
    <row r="16" spans="1:11" ht="27.75" customHeight="1" x14ac:dyDescent="0.25">
      <c r="A16" s="12" t="s">
        <v>91</v>
      </c>
      <c r="B16" s="101">
        <f>Travel!B52</f>
        <v>879.67</v>
      </c>
      <c r="C16" s="109" t="str">
        <f>C11</f>
        <v>Figures exclude GST</v>
      </c>
      <c r="D16" s="61"/>
      <c r="E16" s="8"/>
      <c r="F16" s="62"/>
      <c r="G16" s="48"/>
      <c r="H16" s="48"/>
      <c r="I16" s="48"/>
      <c r="J16" s="48"/>
      <c r="K16" s="48"/>
    </row>
    <row r="17" spans="1:11" ht="27.75" customHeight="1" x14ac:dyDescent="0.25">
      <c r="A17" s="12" t="s">
        <v>46</v>
      </c>
      <c r="B17" s="101">
        <f>Travel!B60</f>
        <v>0</v>
      </c>
      <c r="C17" s="109" t="str">
        <f>C11</f>
        <v>Figures exclude GST</v>
      </c>
      <c r="D17" s="8"/>
      <c r="E17" s="8"/>
      <c r="F17" s="62"/>
      <c r="G17" s="48"/>
      <c r="H17" s="48"/>
      <c r="I17" s="48"/>
      <c r="J17" s="48"/>
      <c r="K17" s="48"/>
    </row>
    <row r="18" spans="1:11" ht="27.75" customHeight="1" x14ac:dyDescent="0.3">
      <c r="A18" s="29"/>
      <c r="B18" s="24"/>
      <c r="C18" s="29"/>
      <c r="D18" s="7"/>
      <c r="E18" s="7"/>
      <c r="F18" s="63"/>
      <c r="G18" s="64"/>
      <c r="H18" s="64"/>
      <c r="I18" s="64"/>
      <c r="J18" s="64"/>
      <c r="K18" s="64"/>
    </row>
    <row r="19" spans="1:11" ht="13" x14ac:dyDescent="0.3">
      <c r="A19" s="54" t="s">
        <v>8</v>
      </c>
      <c r="B19" s="27"/>
      <c r="C19" s="28"/>
      <c r="D19" s="29"/>
      <c r="E19" s="29"/>
      <c r="F19" s="29"/>
      <c r="G19" s="29"/>
      <c r="H19" s="29"/>
      <c r="I19" s="29"/>
      <c r="J19" s="29"/>
      <c r="K19" s="29"/>
    </row>
    <row r="20" spans="1:11" x14ac:dyDescent="0.25">
      <c r="A20" s="25" t="s">
        <v>9</v>
      </c>
      <c r="B20" s="55"/>
      <c r="C20" s="55"/>
      <c r="D20" s="28"/>
      <c r="E20" s="28"/>
      <c r="F20" s="28"/>
      <c r="G20" s="29"/>
      <c r="H20" s="29"/>
      <c r="I20" s="29"/>
      <c r="J20" s="29"/>
      <c r="K20" s="29"/>
    </row>
    <row r="21" spans="1:11" ht="12.65" customHeight="1" x14ac:dyDescent="0.25">
      <c r="A21" s="25" t="s">
        <v>66</v>
      </c>
      <c r="B21" s="55"/>
      <c r="C21" s="55"/>
      <c r="D21" s="22"/>
      <c r="E21" s="29"/>
      <c r="F21" s="29"/>
      <c r="G21" s="29"/>
      <c r="H21" s="29"/>
      <c r="I21" s="29"/>
      <c r="J21" s="29"/>
      <c r="K21" s="29"/>
    </row>
    <row r="22" spans="1:11" ht="12.65" customHeight="1" x14ac:dyDescent="0.25">
      <c r="A22" s="25" t="s">
        <v>81</v>
      </c>
      <c r="B22" s="55"/>
      <c r="C22" s="55"/>
      <c r="D22" s="22"/>
      <c r="E22" s="29"/>
      <c r="F22" s="29"/>
      <c r="G22" s="29"/>
      <c r="H22" s="29"/>
      <c r="I22" s="29"/>
      <c r="J22" s="29"/>
      <c r="K22" s="29"/>
    </row>
    <row r="23" spans="1:11" ht="12.65" customHeight="1" x14ac:dyDescent="0.25">
      <c r="A23" s="25" t="s">
        <v>101</v>
      </c>
      <c r="B23" s="55"/>
      <c r="C23" s="55"/>
      <c r="D23" s="22"/>
      <c r="E23" s="29"/>
      <c r="F23" s="29"/>
      <c r="G23" s="29"/>
      <c r="H23" s="29"/>
      <c r="I23" s="29"/>
      <c r="J23" s="29"/>
      <c r="K23" s="29"/>
    </row>
    <row r="24" spans="1:11" x14ac:dyDescent="0.25">
      <c r="A24" s="42"/>
      <c r="B24" s="29"/>
      <c r="C24" s="29"/>
      <c r="D24" s="29"/>
      <c r="E24" s="29"/>
      <c r="F24" s="48"/>
      <c r="G24" s="48"/>
      <c r="H24" s="48"/>
      <c r="I24" s="48"/>
      <c r="J24" s="48"/>
      <c r="K24" s="48"/>
    </row>
    <row r="25" spans="1:11" ht="13" hidden="1" x14ac:dyDescent="0.3">
      <c r="A25" s="15" t="s">
        <v>141</v>
      </c>
      <c r="B25" s="16"/>
      <c r="C25" s="16"/>
      <c r="D25" s="16"/>
      <c r="E25" s="16"/>
      <c r="F25" s="16"/>
      <c r="G25" s="48"/>
      <c r="H25" s="48"/>
      <c r="I25" s="48"/>
      <c r="J25" s="48"/>
      <c r="K25" s="48"/>
    </row>
    <row r="26" spans="1:11" ht="12.75" hidden="1" customHeight="1" x14ac:dyDescent="0.25">
      <c r="A26" s="14" t="s">
        <v>157</v>
      </c>
      <c r="B26" s="6"/>
      <c r="C26" s="6"/>
      <c r="D26" s="14"/>
      <c r="E26" s="14"/>
      <c r="F26" s="14"/>
      <c r="G26" s="48"/>
      <c r="H26" s="48"/>
      <c r="I26" s="48"/>
      <c r="J26" s="48"/>
      <c r="K26" s="48"/>
    </row>
    <row r="27" spans="1:11" hidden="1" x14ac:dyDescent="0.25">
      <c r="A27" s="13" t="s">
        <v>64</v>
      </c>
      <c r="B27" s="13"/>
      <c r="C27" s="13"/>
      <c r="D27" s="13"/>
      <c r="E27" s="13"/>
      <c r="F27" s="13"/>
      <c r="G27" s="48"/>
      <c r="H27" s="48"/>
      <c r="I27" s="48"/>
      <c r="J27" s="48"/>
      <c r="K27" s="48"/>
    </row>
    <row r="28" spans="1:11" hidden="1" x14ac:dyDescent="0.25">
      <c r="A28" s="13" t="s">
        <v>28</v>
      </c>
      <c r="B28" s="13"/>
      <c r="C28" s="13"/>
      <c r="D28" s="13"/>
      <c r="E28" s="13"/>
      <c r="F28" s="13"/>
      <c r="G28" s="48"/>
      <c r="H28" s="48"/>
      <c r="I28" s="48"/>
      <c r="J28" s="48"/>
      <c r="K28" s="48"/>
    </row>
    <row r="29" spans="1:11" hidden="1" x14ac:dyDescent="0.25">
      <c r="A29" s="14" t="s">
        <v>115</v>
      </c>
      <c r="B29" s="14"/>
      <c r="C29" s="14"/>
      <c r="D29" s="14"/>
      <c r="E29" s="14"/>
      <c r="F29" s="14"/>
      <c r="G29" s="48"/>
      <c r="H29" s="48"/>
      <c r="I29" s="48"/>
      <c r="J29" s="48"/>
      <c r="K29" s="48"/>
    </row>
    <row r="30" spans="1:11" hidden="1" x14ac:dyDescent="0.25">
      <c r="A30" s="14" t="s">
        <v>116</v>
      </c>
      <c r="B30" s="14"/>
      <c r="C30" s="14"/>
      <c r="D30" s="14"/>
      <c r="E30" s="14"/>
      <c r="F30" s="14"/>
      <c r="G30" s="48"/>
      <c r="H30" s="48"/>
      <c r="I30" s="48"/>
      <c r="J30" s="48"/>
      <c r="K30" s="48"/>
    </row>
    <row r="31" spans="1:11" hidden="1" x14ac:dyDescent="0.25">
      <c r="A31" s="13" t="s">
        <v>106</v>
      </c>
      <c r="B31" s="13"/>
      <c r="C31" s="13"/>
      <c r="D31" s="13"/>
      <c r="E31" s="13"/>
      <c r="F31" s="13"/>
      <c r="G31" s="48"/>
      <c r="H31" s="48"/>
      <c r="I31" s="48"/>
      <c r="J31" s="48"/>
      <c r="K31" s="48"/>
    </row>
    <row r="32" spans="1:11" hidden="1" x14ac:dyDescent="0.25">
      <c r="A32" s="13" t="s">
        <v>107</v>
      </c>
      <c r="B32" s="13"/>
      <c r="C32" s="13"/>
      <c r="D32" s="13"/>
      <c r="E32" s="13"/>
      <c r="F32" s="13"/>
      <c r="G32" s="48"/>
      <c r="H32" s="48"/>
      <c r="I32" s="48"/>
      <c r="J32" s="48"/>
      <c r="K32" s="48"/>
    </row>
    <row r="33" spans="1:11" hidden="1" x14ac:dyDescent="0.25">
      <c r="A33" s="13" t="s">
        <v>105</v>
      </c>
      <c r="B33" s="13"/>
      <c r="C33" s="13"/>
      <c r="D33" s="13"/>
      <c r="E33" s="13"/>
      <c r="F33" s="13"/>
      <c r="G33" s="48"/>
      <c r="H33" s="48"/>
      <c r="I33" s="48"/>
      <c r="J33" s="48"/>
      <c r="K33" s="48"/>
    </row>
    <row r="34" spans="1:11" hidden="1" x14ac:dyDescent="0.25">
      <c r="A34" s="14" t="s">
        <v>67</v>
      </c>
      <c r="B34" s="14"/>
      <c r="C34" s="14"/>
      <c r="D34" s="14"/>
      <c r="E34" s="14"/>
      <c r="F34" s="14"/>
      <c r="G34" s="48"/>
      <c r="H34" s="48"/>
      <c r="I34" s="48"/>
      <c r="J34" s="48"/>
      <c r="K34" s="48"/>
    </row>
    <row r="35" spans="1:11" hidden="1" x14ac:dyDescent="0.25">
      <c r="A35" s="14" t="s">
        <v>73</v>
      </c>
      <c r="B35" s="14"/>
      <c r="C35" s="14"/>
      <c r="D35" s="14"/>
      <c r="E35" s="14"/>
      <c r="F35" s="14"/>
      <c r="G35" s="48"/>
      <c r="H35" s="48"/>
      <c r="I35" s="48"/>
      <c r="J35" s="48"/>
      <c r="K35" s="48"/>
    </row>
    <row r="36" spans="1:11" hidden="1" x14ac:dyDescent="0.25">
      <c r="A36" s="104" t="s">
        <v>94</v>
      </c>
      <c r="B36" s="103"/>
      <c r="C36" s="103"/>
      <c r="D36" s="103"/>
      <c r="E36" s="103"/>
      <c r="F36" s="103"/>
      <c r="G36" s="48"/>
      <c r="H36" s="48"/>
      <c r="I36" s="48"/>
      <c r="J36" s="48"/>
      <c r="K36" s="48"/>
    </row>
    <row r="37" spans="1:11" hidden="1" x14ac:dyDescent="0.25">
      <c r="A37" s="104" t="s">
        <v>63</v>
      </c>
      <c r="B37" s="103"/>
      <c r="C37" s="103"/>
      <c r="D37" s="103"/>
      <c r="E37" s="103"/>
      <c r="F37" s="103"/>
      <c r="G37" s="48"/>
      <c r="H37" s="48"/>
      <c r="I37" s="48"/>
      <c r="J37" s="48"/>
      <c r="K37" s="48"/>
    </row>
    <row r="38" spans="1:11" hidden="1" x14ac:dyDescent="0.25">
      <c r="A38" s="65" t="s">
        <v>38</v>
      </c>
      <c r="B38" s="5"/>
      <c r="C38" s="5"/>
      <c r="D38" s="5"/>
      <c r="E38" s="5"/>
      <c r="F38" s="5"/>
      <c r="G38" s="48"/>
      <c r="H38" s="48"/>
      <c r="I38" s="48"/>
      <c r="J38" s="48"/>
      <c r="K38" s="48"/>
    </row>
    <row r="39" spans="1:11" hidden="1" x14ac:dyDescent="0.25">
      <c r="A39" s="66" t="s">
        <v>39</v>
      </c>
      <c r="B39" s="5"/>
      <c r="C39" s="5"/>
      <c r="D39" s="5"/>
      <c r="E39" s="5"/>
      <c r="F39" s="5"/>
      <c r="G39" s="48"/>
      <c r="H39" s="48"/>
      <c r="I39" s="48"/>
      <c r="J39" s="48"/>
      <c r="K39" s="48"/>
    </row>
    <row r="40" spans="1:11" hidden="1" x14ac:dyDescent="0.25">
      <c r="A40" s="66" t="s">
        <v>41</v>
      </c>
      <c r="B40" s="5"/>
      <c r="C40" s="5"/>
      <c r="D40" s="5"/>
      <c r="E40" s="5"/>
      <c r="F40" s="5"/>
      <c r="G40" s="48"/>
      <c r="H40" s="48"/>
      <c r="I40" s="48"/>
      <c r="J40" s="48"/>
      <c r="K40" s="48"/>
    </row>
    <row r="41" spans="1:11" hidden="1" x14ac:dyDescent="0.25">
      <c r="A41" s="66" t="s">
        <v>40</v>
      </c>
      <c r="B41" s="5"/>
      <c r="C41" s="5"/>
      <c r="D41" s="5"/>
      <c r="E41" s="5"/>
      <c r="F41" s="5"/>
      <c r="G41" s="48"/>
      <c r="H41" s="48"/>
      <c r="I41" s="48"/>
      <c r="J41" s="48"/>
      <c r="K41" s="48"/>
    </row>
    <row r="42" spans="1:11" hidden="1" x14ac:dyDescent="0.25">
      <c r="A42" s="66" t="s">
        <v>42</v>
      </c>
      <c r="B42" s="5"/>
      <c r="C42" s="5"/>
      <c r="D42" s="5"/>
      <c r="E42" s="5"/>
      <c r="F42" s="5"/>
      <c r="G42" s="48"/>
      <c r="H42" s="48"/>
      <c r="I42" s="48"/>
      <c r="J42" s="48"/>
      <c r="K42" s="48"/>
    </row>
    <row r="43" spans="1:11" hidden="1" x14ac:dyDescent="0.25">
      <c r="A43" s="66" t="s">
        <v>43</v>
      </c>
      <c r="B43" s="5"/>
      <c r="C43" s="5"/>
      <c r="D43" s="5"/>
      <c r="E43" s="5"/>
      <c r="F43" s="5"/>
      <c r="G43" s="48"/>
      <c r="H43" s="48"/>
      <c r="I43" s="48"/>
      <c r="J43" s="48"/>
      <c r="K43" s="48"/>
    </row>
    <row r="44" spans="1:11" hidden="1" x14ac:dyDescent="0.25">
      <c r="A44" s="105" t="s">
        <v>36</v>
      </c>
      <c r="B44" s="103"/>
      <c r="C44" s="103"/>
      <c r="D44" s="103"/>
      <c r="E44" s="103"/>
      <c r="F44" s="103"/>
      <c r="G44" s="48"/>
      <c r="H44" s="48"/>
      <c r="I44" s="48"/>
      <c r="J44" s="48"/>
      <c r="K44" s="48"/>
    </row>
    <row r="45" spans="1:11" hidden="1" x14ac:dyDescent="0.25">
      <c r="A45" s="103" t="s">
        <v>34</v>
      </c>
      <c r="B45" s="103"/>
      <c r="C45" s="103"/>
      <c r="D45" s="103"/>
      <c r="E45" s="103"/>
      <c r="F45" s="103"/>
      <c r="G45" s="48"/>
      <c r="H45" s="48"/>
      <c r="I45" s="48"/>
      <c r="J45" s="48"/>
      <c r="K45" s="48"/>
    </row>
    <row r="46" spans="1:11" hidden="1" x14ac:dyDescent="0.25">
      <c r="A46" s="67">
        <v>-20000</v>
      </c>
      <c r="B46" s="5"/>
      <c r="C46" s="5"/>
      <c r="D46" s="5"/>
      <c r="E46" s="5"/>
      <c r="F46" s="5"/>
      <c r="G46" s="48"/>
      <c r="H46" s="48"/>
      <c r="I46" s="48"/>
      <c r="J46" s="48"/>
      <c r="K46" s="48"/>
    </row>
    <row r="47" spans="1:11" ht="25" hidden="1" x14ac:dyDescent="0.25">
      <c r="A47" s="142" t="s">
        <v>138</v>
      </c>
      <c r="B47" s="103"/>
      <c r="C47" s="103"/>
      <c r="D47" s="103"/>
      <c r="E47" s="103"/>
      <c r="F47" s="103"/>
      <c r="G47" s="48"/>
      <c r="H47" s="48"/>
      <c r="I47" s="48"/>
      <c r="J47" s="48"/>
      <c r="K47" s="48"/>
    </row>
    <row r="48" spans="1:11" ht="25" hidden="1" x14ac:dyDescent="0.25">
      <c r="A48" s="142" t="s">
        <v>137</v>
      </c>
      <c r="B48" s="103"/>
      <c r="C48" s="103"/>
      <c r="D48" s="103"/>
      <c r="E48" s="103"/>
      <c r="F48" s="103"/>
      <c r="G48" s="48"/>
      <c r="H48" s="48"/>
      <c r="I48" s="48"/>
      <c r="J48" s="48"/>
      <c r="K48" s="48"/>
    </row>
    <row r="49" spans="1:11" ht="25" hidden="1" x14ac:dyDescent="0.25">
      <c r="A49" s="143" t="s">
        <v>139</v>
      </c>
      <c r="B49" s="5"/>
      <c r="C49" s="5"/>
      <c r="D49" s="5"/>
      <c r="E49" s="5"/>
      <c r="F49" s="5"/>
      <c r="G49" s="48"/>
      <c r="H49" s="48"/>
      <c r="I49" s="48"/>
      <c r="J49" s="48"/>
      <c r="K49" s="48"/>
    </row>
    <row r="50" spans="1:11" ht="25" hidden="1" x14ac:dyDescent="0.25">
      <c r="A50" s="143" t="s">
        <v>113</v>
      </c>
      <c r="B50" s="5"/>
      <c r="C50" s="5"/>
      <c r="D50" s="5"/>
      <c r="E50" s="5"/>
      <c r="F50" s="5"/>
      <c r="G50" s="48"/>
      <c r="H50" s="48"/>
      <c r="I50" s="48"/>
      <c r="J50" s="48"/>
      <c r="K50" s="48"/>
    </row>
    <row r="51" spans="1:11" ht="37.5" hidden="1" x14ac:dyDescent="0.3">
      <c r="A51" s="143" t="s">
        <v>114</v>
      </c>
      <c r="B51" s="133"/>
      <c r="C51" s="133"/>
      <c r="D51" s="141"/>
      <c r="E51" s="68"/>
      <c r="F51" s="68"/>
      <c r="G51" s="48"/>
      <c r="H51" s="48"/>
      <c r="I51" s="48"/>
      <c r="J51" s="48"/>
      <c r="K51" s="48"/>
    </row>
    <row r="52" spans="1:11" ht="13" hidden="1" x14ac:dyDescent="0.3">
      <c r="A52" s="138" t="s">
        <v>117</v>
      </c>
      <c r="B52" s="139"/>
      <c r="C52" s="139"/>
      <c r="D52" s="132"/>
      <c r="E52" s="69"/>
      <c r="F52" s="69" t="b">
        <v>1</v>
      </c>
      <c r="G52" s="48"/>
      <c r="H52" s="48"/>
      <c r="I52" s="48"/>
      <c r="J52" s="48"/>
      <c r="K52" s="48"/>
    </row>
    <row r="53" spans="1:11" ht="13" hidden="1" x14ac:dyDescent="0.3">
      <c r="A53" s="140" t="s">
        <v>140</v>
      </c>
      <c r="B53" s="138"/>
      <c r="C53" s="138"/>
      <c r="D53" s="138"/>
      <c r="E53" s="69"/>
      <c r="F53" s="69" t="b">
        <v>0</v>
      </c>
      <c r="G53" s="48"/>
      <c r="H53" s="48"/>
      <c r="I53" s="48"/>
      <c r="J53" s="48"/>
      <c r="K53" s="48"/>
    </row>
    <row r="54" spans="1:11" ht="13" hidden="1" x14ac:dyDescent="0.25">
      <c r="A54" s="144"/>
      <c r="B54" s="134">
        <f>COUNT(Travel!B12:B36)</f>
        <v>17</v>
      </c>
      <c r="C54" s="134"/>
      <c r="D54" s="134">
        <f>COUNTIF(Travel!D12:D36,"*")</f>
        <v>17</v>
      </c>
      <c r="E54" s="135"/>
      <c r="F54" s="135" t="b">
        <f>MIN(B54,D54)=MAX(B54,D54)</f>
        <v>1</v>
      </c>
      <c r="G54" s="48"/>
      <c r="H54" s="48"/>
      <c r="I54" s="48"/>
      <c r="J54" s="48"/>
      <c r="K54" s="48"/>
    </row>
    <row r="55" spans="1:11" ht="13" hidden="1" x14ac:dyDescent="0.25">
      <c r="A55" s="144" t="s">
        <v>111</v>
      </c>
      <c r="B55" s="134">
        <f>COUNT(Travel!B42:B51)</f>
        <v>3</v>
      </c>
      <c r="C55" s="134"/>
      <c r="D55" s="134">
        <f>COUNTIF(Travel!D42:D51,"*")</f>
        <v>3</v>
      </c>
      <c r="E55" s="135"/>
      <c r="F55" s="135" t="b">
        <f>MIN(B55,D55)=MAX(B55,D55)</f>
        <v>1</v>
      </c>
    </row>
    <row r="56" spans="1:11" ht="13" hidden="1" x14ac:dyDescent="0.3">
      <c r="A56" s="145"/>
      <c r="B56" s="134">
        <f>COUNT(Travel!B56:B59)</f>
        <v>0</v>
      </c>
      <c r="C56" s="134"/>
      <c r="D56" s="134">
        <f>COUNTIF(Travel!D56:D59,"*")</f>
        <v>0</v>
      </c>
      <c r="E56" s="135"/>
      <c r="F56" s="135" t="b">
        <f>MIN(B56,D56)=MAX(B56,D56)</f>
        <v>1</v>
      </c>
    </row>
    <row r="57" spans="1:11" ht="13" hidden="1" x14ac:dyDescent="0.3">
      <c r="A57" s="146" t="s">
        <v>109</v>
      </c>
      <c r="B57" s="136">
        <f>COUNT(Hospitality!B11:B14)</f>
        <v>1</v>
      </c>
      <c r="C57" s="136"/>
      <c r="D57" s="136">
        <f>COUNTIF(Hospitality!D11:D14,"*")</f>
        <v>1</v>
      </c>
      <c r="E57" s="137"/>
      <c r="F57" s="137" t="b">
        <f>MIN(B57,D57)=MAX(B57,D57)</f>
        <v>1</v>
      </c>
    </row>
    <row r="58" spans="1:11" ht="13" hidden="1" x14ac:dyDescent="0.3">
      <c r="A58" s="147" t="s">
        <v>110</v>
      </c>
      <c r="B58" s="135">
        <f>COUNT('All other expenses'!B11:B19)</f>
        <v>6</v>
      </c>
      <c r="C58" s="135"/>
      <c r="D58" s="135">
        <f>COUNTIF('All other expenses'!D11:D19,"*")</f>
        <v>6</v>
      </c>
      <c r="E58" s="135"/>
      <c r="F58" s="135" t="b">
        <f>MIN(B58,D58)=MAX(B58,D58)</f>
        <v>1</v>
      </c>
    </row>
    <row r="59" spans="1:11" ht="13" hidden="1" x14ac:dyDescent="0.3">
      <c r="A59" s="146" t="s">
        <v>108</v>
      </c>
      <c r="B59" s="136">
        <f>COUNTIF('Gifts and benefits'!B11:B22,"*")</f>
        <v>9</v>
      </c>
      <c r="C59" s="136">
        <f>COUNTIF('Gifts and benefits'!C11:C22,"*")</f>
        <v>9</v>
      </c>
      <c r="D59" s="136"/>
      <c r="E59" s="136">
        <f>COUNTA('Gifts and benefits'!E11:E22)</f>
        <v>9</v>
      </c>
      <c r="F59" s="137" t="b">
        <f>MIN(B59,C59,E59)=MAX(B59,C59,E59)</f>
        <v>1</v>
      </c>
    </row>
    <row r="60" spans="1:11" x14ac:dyDescent="0.25"/>
    <row r="61" spans="1:11" hidden="1" x14ac:dyDescent="0.25"/>
    <row r="62" spans="1:11" hidden="1" x14ac:dyDescent="0.25"/>
    <row r="63" spans="1:11" hidden="1" x14ac:dyDescent="0.25"/>
    <row r="64" spans="1:11"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sheetData>
  <sheetProtection sheet="1" formatCells="0" insertRows="0" deleteRows="0"/>
  <mergeCells count="9">
    <mergeCell ref="A9:F9"/>
    <mergeCell ref="B7:F7"/>
    <mergeCell ref="B6:F6"/>
    <mergeCell ref="A1:F1"/>
    <mergeCell ref="B2:F2"/>
    <mergeCell ref="B3:F3"/>
    <mergeCell ref="B4:F4"/>
    <mergeCell ref="B5:F5"/>
    <mergeCell ref="B8:F8"/>
  </mergeCells>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107"/>
  <sheetViews>
    <sheetView topLeftCell="A27" zoomScaleNormal="100" workbookViewId="0">
      <selection activeCell="D37" sqref="D37:E37"/>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7.54296875" style="17" customWidth="1"/>
    <col min="7" max="9" width="9.1796875" style="17" hidden="1" customWidth="1"/>
    <col min="10" max="13" width="0" style="17" hidden="1" customWidth="1"/>
    <col min="14" max="16384" width="9.1796875" style="17" hidden="1"/>
  </cols>
  <sheetData>
    <row r="1" spans="1:6" ht="26.25" customHeight="1" x14ac:dyDescent="0.25">
      <c r="A1" s="164" t="s">
        <v>6</v>
      </c>
      <c r="B1" s="164"/>
      <c r="C1" s="164"/>
      <c r="D1" s="164"/>
      <c r="E1" s="164"/>
      <c r="F1" s="48"/>
    </row>
    <row r="2" spans="1:6" ht="21" customHeight="1" x14ac:dyDescent="0.25">
      <c r="A2" s="4" t="s">
        <v>2</v>
      </c>
      <c r="B2" s="167" t="str">
        <f>'Summary and sign-off'!B2:F2</f>
        <v>Department of Prime Minister and Cabinet</v>
      </c>
      <c r="C2" s="167"/>
      <c r="D2" s="167"/>
      <c r="E2" s="167"/>
      <c r="F2" s="48"/>
    </row>
    <row r="3" spans="1:6" ht="21" customHeight="1" x14ac:dyDescent="0.25">
      <c r="A3" s="4" t="s">
        <v>3</v>
      </c>
      <c r="B3" s="167" t="str">
        <f>'Summary and sign-off'!B3:F3</f>
        <v>Brook Barrington</v>
      </c>
      <c r="C3" s="167"/>
      <c r="D3" s="167"/>
      <c r="E3" s="167"/>
      <c r="F3" s="48"/>
    </row>
    <row r="4" spans="1:6" ht="21" customHeight="1" x14ac:dyDescent="0.25">
      <c r="A4" s="4" t="s">
        <v>77</v>
      </c>
      <c r="B4" s="167">
        <f>'Summary and sign-off'!B4:F4</f>
        <v>43497</v>
      </c>
      <c r="C4" s="167"/>
      <c r="D4" s="167"/>
      <c r="E4" s="167"/>
      <c r="F4" s="48"/>
    </row>
    <row r="5" spans="1:6" ht="21" customHeight="1" x14ac:dyDescent="0.25">
      <c r="A5" s="4" t="s">
        <v>78</v>
      </c>
      <c r="B5" s="167">
        <f>'Summary and sign-off'!B5:F5</f>
        <v>43646</v>
      </c>
      <c r="C5" s="167"/>
      <c r="D5" s="167"/>
      <c r="E5" s="167"/>
      <c r="F5" s="48"/>
    </row>
    <row r="6" spans="1:6" ht="21" customHeight="1" x14ac:dyDescent="0.25">
      <c r="A6" s="4" t="s">
        <v>29</v>
      </c>
      <c r="B6" s="162" t="s">
        <v>28</v>
      </c>
      <c r="C6" s="162"/>
      <c r="D6" s="162"/>
      <c r="E6" s="162"/>
      <c r="F6" s="48"/>
    </row>
    <row r="7" spans="1:6" ht="21" customHeight="1" x14ac:dyDescent="0.25">
      <c r="A7" s="4" t="s">
        <v>104</v>
      </c>
      <c r="B7" s="162" t="s">
        <v>116</v>
      </c>
      <c r="C7" s="162"/>
      <c r="D7" s="162"/>
      <c r="E7" s="162"/>
      <c r="F7" s="48"/>
    </row>
    <row r="8" spans="1:6" ht="36" customHeight="1" x14ac:dyDescent="0.3">
      <c r="A8" s="170" t="s">
        <v>4</v>
      </c>
      <c r="B8" s="171"/>
      <c r="C8" s="171"/>
      <c r="D8" s="171"/>
      <c r="E8" s="171"/>
      <c r="F8" s="24"/>
    </row>
    <row r="9" spans="1:6" ht="36" customHeight="1" x14ac:dyDescent="0.3">
      <c r="A9" s="172" t="s">
        <v>142</v>
      </c>
      <c r="B9" s="173"/>
      <c r="C9" s="173"/>
      <c r="D9" s="173"/>
      <c r="E9" s="173"/>
      <c r="F9" s="24"/>
    </row>
    <row r="10" spans="1:6" ht="24.75" customHeight="1" x14ac:dyDescent="0.35">
      <c r="A10" s="169" t="s">
        <v>143</v>
      </c>
      <c r="B10" s="174"/>
      <c r="C10" s="169"/>
      <c r="D10" s="169"/>
      <c r="E10" s="169"/>
      <c r="F10" s="49"/>
    </row>
    <row r="11" spans="1:6" ht="27" customHeight="1" x14ac:dyDescent="0.25">
      <c r="A11" s="37" t="s">
        <v>49</v>
      </c>
      <c r="B11" s="37" t="s">
        <v>144</v>
      </c>
      <c r="C11" s="37" t="s">
        <v>145</v>
      </c>
      <c r="D11" s="37" t="s">
        <v>102</v>
      </c>
      <c r="E11" s="37" t="s">
        <v>76</v>
      </c>
      <c r="F11" s="50"/>
    </row>
    <row r="12" spans="1:6" s="89" customFormat="1" hidden="1" x14ac:dyDescent="0.25">
      <c r="A12" s="114"/>
      <c r="B12" s="111"/>
      <c r="C12" s="112"/>
      <c r="D12" s="112"/>
      <c r="E12" s="113"/>
      <c r="F12" s="1"/>
    </row>
    <row r="13" spans="1:6" s="89" customFormat="1" ht="25" x14ac:dyDescent="0.25">
      <c r="A13" s="114"/>
      <c r="B13" s="111"/>
      <c r="C13" s="112" t="s">
        <v>211</v>
      </c>
      <c r="D13" s="112"/>
      <c r="E13" s="113"/>
      <c r="F13" s="1"/>
    </row>
    <row r="14" spans="1:6" s="89" customFormat="1" x14ac:dyDescent="0.25">
      <c r="A14" s="114" t="s">
        <v>176</v>
      </c>
      <c r="B14" s="111">
        <v>1930.68</v>
      </c>
      <c r="C14" s="112"/>
      <c r="D14" s="112" t="s">
        <v>178</v>
      </c>
      <c r="E14" s="113" t="s">
        <v>172</v>
      </c>
      <c r="F14" s="1"/>
    </row>
    <row r="15" spans="1:6" s="89" customFormat="1" x14ac:dyDescent="0.25">
      <c r="A15" s="114"/>
      <c r="B15" s="111">
        <v>57.2</v>
      </c>
      <c r="C15" s="112"/>
      <c r="D15" s="112" t="s">
        <v>188</v>
      </c>
      <c r="E15" s="112" t="s">
        <v>180</v>
      </c>
      <c r="F15" s="1"/>
    </row>
    <row r="16" spans="1:6" s="89" customFormat="1" x14ac:dyDescent="0.25">
      <c r="A16" s="114"/>
      <c r="B16" s="111">
        <v>293.07</v>
      </c>
      <c r="C16" s="111"/>
      <c r="D16" s="112" t="s">
        <v>231</v>
      </c>
      <c r="E16" s="113" t="s">
        <v>173</v>
      </c>
      <c r="F16" s="1"/>
    </row>
    <row r="17" spans="1:6" s="89" customFormat="1" x14ac:dyDescent="0.25">
      <c r="A17" s="114"/>
      <c r="B17" s="111">
        <v>222.64</v>
      </c>
      <c r="C17" s="112"/>
      <c r="D17" s="112" t="s">
        <v>231</v>
      </c>
      <c r="E17" s="113" t="s">
        <v>174</v>
      </c>
      <c r="F17" s="1"/>
    </row>
    <row r="18" spans="1:6" s="89" customFormat="1" ht="12.75" customHeight="1" x14ac:dyDescent="0.25">
      <c r="A18" s="114"/>
      <c r="B18" s="111">
        <v>52.8</v>
      </c>
      <c r="C18" s="112"/>
      <c r="D18" s="112" t="s">
        <v>189</v>
      </c>
      <c r="E18" s="113" t="s">
        <v>180</v>
      </c>
      <c r="F18" s="1"/>
    </row>
    <row r="19" spans="1:6" s="89" customFormat="1" ht="12.75" customHeight="1" x14ac:dyDescent="0.25">
      <c r="A19" s="114"/>
      <c r="B19" s="111"/>
      <c r="C19" s="112"/>
      <c r="D19" s="112"/>
      <c r="E19" s="113"/>
      <c r="F19" s="1"/>
    </row>
    <row r="20" spans="1:6" s="89" customFormat="1" ht="12.75" customHeight="1" x14ac:dyDescent="0.25">
      <c r="A20" s="114"/>
      <c r="B20" s="111"/>
      <c r="C20" s="112" t="s">
        <v>212</v>
      </c>
      <c r="D20" s="112"/>
      <c r="E20" s="113"/>
      <c r="F20" s="1"/>
    </row>
    <row r="21" spans="1:6" s="89" customFormat="1" ht="12.75" customHeight="1" x14ac:dyDescent="0.25">
      <c r="A21" s="114" t="s">
        <v>182</v>
      </c>
      <c r="B21" s="157">
        <v>1119.8800000000001</v>
      </c>
      <c r="C21" s="112"/>
      <c r="D21" s="112" t="s">
        <v>183</v>
      </c>
      <c r="E21" s="113" t="s">
        <v>184</v>
      </c>
      <c r="F21" s="1"/>
    </row>
    <row r="22" spans="1:6" s="89" customFormat="1" ht="12.75" customHeight="1" x14ac:dyDescent="0.25">
      <c r="A22" s="114"/>
      <c r="B22" s="157">
        <v>227.3</v>
      </c>
      <c r="C22" s="112"/>
      <c r="D22" s="112" t="s">
        <v>231</v>
      </c>
      <c r="E22" s="113" t="s">
        <v>184</v>
      </c>
      <c r="F22" s="1"/>
    </row>
    <row r="23" spans="1:6" s="89" customFormat="1" ht="12.75" customHeight="1" x14ac:dyDescent="0.25">
      <c r="A23" s="114"/>
      <c r="B23" s="111">
        <v>45.6</v>
      </c>
      <c r="C23" s="112"/>
      <c r="D23" s="112" t="s">
        <v>185</v>
      </c>
      <c r="E23" s="113" t="s">
        <v>180</v>
      </c>
      <c r="F23" s="1"/>
    </row>
    <row r="24" spans="1:6" s="89" customFormat="1" ht="12.75" customHeight="1" x14ac:dyDescent="0.25">
      <c r="A24" s="114"/>
      <c r="B24" s="111">
        <v>99.89</v>
      </c>
      <c r="C24" s="112"/>
      <c r="D24" s="112" t="s">
        <v>186</v>
      </c>
      <c r="E24" s="113" t="s">
        <v>184</v>
      </c>
      <c r="F24" s="1"/>
    </row>
    <row r="25" spans="1:6" s="89" customFormat="1" ht="12.75" customHeight="1" x14ac:dyDescent="0.25">
      <c r="A25" s="114"/>
      <c r="B25" s="111">
        <v>41.1</v>
      </c>
      <c r="C25" s="112"/>
      <c r="D25" s="112" t="s">
        <v>187</v>
      </c>
      <c r="E25" s="113" t="s">
        <v>180</v>
      </c>
      <c r="F25" s="1"/>
    </row>
    <row r="26" spans="1:6" s="89" customFormat="1" x14ac:dyDescent="0.25">
      <c r="A26" s="110"/>
      <c r="B26" s="111"/>
      <c r="C26" s="112"/>
      <c r="D26" s="112"/>
      <c r="E26" s="113"/>
      <c r="F26" s="1"/>
    </row>
    <row r="27" spans="1:6" s="89" customFormat="1" ht="25" x14ac:dyDescent="0.25">
      <c r="A27" s="110"/>
      <c r="B27" s="111"/>
      <c r="C27" s="112" t="s">
        <v>213</v>
      </c>
      <c r="D27" s="112"/>
      <c r="E27" s="113"/>
      <c r="F27" s="1"/>
    </row>
    <row r="28" spans="1:6" s="89" customFormat="1" ht="25" x14ac:dyDescent="0.25">
      <c r="A28" s="110" t="s">
        <v>202</v>
      </c>
      <c r="B28" s="111">
        <v>13132.88</v>
      </c>
      <c r="C28" s="112"/>
      <c r="D28" s="112" t="s">
        <v>203</v>
      </c>
      <c r="E28" s="113" t="s">
        <v>204</v>
      </c>
      <c r="F28" s="1"/>
    </row>
    <row r="29" spans="1:6" s="89" customFormat="1" x14ac:dyDescent="0.25">
      <c r="A29" s="110"/>
      <c r="B29" s="111">
        <v>299.5</v>
      </c>
      <c r="C29" s="112"/>
      <c r="D29" s="112" t="s">
        <v>232</v>
      </c>
      <c r="E29" s="113" t="s">
        <v>184</v>
      </c>
      <c r="F29" s="1"/>
    </row>
    <row r="30" spans="1:6" s="89" customFormat="1" ht="25" x14ac:dyDescent="0.25">
      <c r="A30" s="110"/>
      <c r="B30" s="111">
        <v>1170.03</v>
      </c>
      <c r="C30" s="112"/>
      <c r="D30" s="112" t="s">
        <v>216</v>
      </c>
      <c r="E30" s="113" t="s">
        <v>229</v>
      </c>
      <c r="F30" s="1"/>
    </row>
    <row r="31" spans="1:6" s="89" customFormat="1" ht="37.5" x14ac:dyDescent="0.25">
      <c r="A31" s="110"/>
      <c r="B31" s="111">
        <v>576.42999999999995</v>
      </c>
      <c r="C31" s="112"/>
      <c r="D31" s="112" t="s">
        <v>235</v>
      </c>
      <c r="E31" s="113" t="s">
        <v>228</v>
      </c>
      <c r="F31" s="1"/>
    </row>
    <row r="32" spans="1:6" s="89" customFormat="1" x14ac:dyDescent="0.25">
      <c r="A32" s="110"/>
      <c r="B32" s="111">
        <v>446.09</v>
      </c>
      <c r="C32" s="112"/>
      <c r="D32" s="112" t="s">
        <v>233</v>
      </c>
      <c r="E32" s="113" t="s">
        <v>228</v>
      </c>
      <c r="F32" s="1"/>
    </row>
    <row r="33" spans="1:6" s="89" customFormat="1" x14ac:dyDescent="0.25">
      <c r="A33" s="110"/>
      <c r="B33" s="111">
        <v>543.48</v>
      </c>
      <c r="C33" s="112"/>
      <c r="D33" s="112" t="s">
        <v>234</v>
      </c>
      <c r="E33" s="113" t="s">
        <v>217</v>
      </c>
      <c r="F33" s="1"/>
    </row>
    <row r="34" spans="1:6" s="89" customFormat="1" x14ac:dyDescent="0.25">
      <c r="A34" s="110"/>
      <c r="B34" s="111">
        <v>111.1</v>
      </c>
      <c r="C34" s="112"/>
      <c r="D34" s="112" t="s">
        <v>188</v>
      </c>
      <c r="E34" s="113" t="s">
        <v>180</v>
      </c>
      <c r="F34" s="1"/>
    </row>
    <row r="35" spans="1:6" s="89" customFormat="1" x14ac:dyDescent="0.25">
      <c r="A35" s="110"/>
      <c r="B35" s="111"/>
      <c r="C35" s="112"/>
      <c r="D35" s="112"/>
      <c r="E35" s="113"/>
      <c r="F35" s="1"/>
    </row>
    <row r="36" spans="1:6" s="89" customFormat="1" hidden="1" x14ac:dyDescent="0.25">
      <c r="A36" s="124"/>
      <c r="B36" s="125"/>
      <c r="C36" s="126"/>
      <c r="D36" s="126"/>
      <c r="E36" s="127"/>
      <c r="F36" s="1"/>
    </row>
    <row r="37" spans="1:6" ht="19.5" customHeight="1" x14ac:dyDescent="0.25">
      <c r="A37" s="128" t="s">
        <v>154</v>
      </c>
      <c r="B37" s="129">
        <f>SUM(B12:B36)</f>
        <v>20369.669999999998</v>
      </c>
      <c r="C37" s="130"/>
      <c r="D37" s="168"/>
      <c r="E37" s="168"/>
      <c r="F37" s="48"/>
    </row>
    <row r="38" spans="1:6" ht="19.5" customHeight="1" x14ac:dyDescent="0.25">
      <c r="A38" s="128"/>
      <c r="B38" s="129"/>
      <c r="C38" s="159"/>
      <c r="D38" s="159"/>
      <c r="E38" s="159"/>
      <c r="F38" s="48"/>
    </row>
    <row r="39" spans="1:6" ht="10.5" customHeight="1" x14ac:dyDescent="0.3">
      <c r="A39" s="29"/>
      <c r="B39" s="24"/>
      <c r="C39" s="29"/>
      <c r="D39" s="29"/>
      <c r="E39" s="29"/>
      <c r="F39" s="29"/>
    </row>
    <row r="40" spans="1:6" ht="24.75" customHeight="1" x14ac:dyDescent="0.35">
      <c r="A40" s="169" t="s">
        <v>92</v>
      </c>
      <c r="B40" s="169"/>
      <c r="C40" s="169"/>
      <c r="D40" s="169"/>
      <c r="E40" s="169"/>
      <c r="F40" s="49"/>
    </row>
    <row r="41" spans="1:6" ht="27" customHeight="1" x14ac:dyDescent="0.25">
      <c r="A41" s="37" t="s">
        <v>49</v>
      </c>
      <c r="B41" s="37" t="s">
        <v>31</v>
      </c>
      <c r="C41" s="37" t="s">
        <v>146</v>
      </c>
      <c r="D41" s="37" t="s">
        <v>102</v>
      </c>
      <c r="E41" s="37" t="s">
        <v>76</v>
      </c>
      <c r="F41" s="50"/>
    </row>
    <row r="42" spans="1:6" s="89" customFormat="1" hidden="1" x14ac:dyDescent="0.25">
      <c r="A42" s="114"/>
      <c r="B42" s="111"/>
      <c r="C42" s="112"/>
      <c r="D42" s="112"/>
      <c r="E42" s="113"/>
      <c r="F42" s="1"/>
    </row>
    <row r="43" spans="1:6" s="89" customFormat="1" x14ac:dyDescent="0.25">
      <c r="A43" s="114"/>
      <c r="B43" s="111"/>
      <c r="C43" s="112" t="s">
        <v>171</v>
      </c>
      <c r="D43" s="112"/>
      <c r="E43" s="113"/>
      <c r="F43" s="1"/>
    </row>
    <row r="44" spans="1:6" s="89" customFormat="1" x14ac:dyDescent="0.25">
      <c r="A44" s="156">
        <v>43518</v>
      </c>
      <c r="B44" s="111">
        <v>465.02</v>
      </c>
      <c r="C44" s="112"/>
      <c r="D44" s="112" t="s">
        <v>177</v>
      </c>
      <c r="E44" s="113" t="s">
        <v>169</v>
      </c>
      <c r="F44" s="1"/>
    </row>
    <row r="45" spans="1:6" s="89" customFormat="1" x14ac:dyDescent="0.25">
      <c r="A45" s="156"/>
      <c r="B45" s="111">
        <v>36.520000000000003</v>
      </c>
      <c r="C45" s="112"/>
      <c r="D45" s="112" t="s">
        <v>179</v>
      </c>
      <c r="E45" s="113" t="s">
        <v>180</v>
      </c>
      <c r="F45" s="1"/>
    </row>
    <row r="46" spans="1:6" s="89" customFormat="1" x14ac:dyDescent="0.25">
      <c r="A46" s="114"/>
      <c r="B46" s="111"/>
      <c r="C46" s="112"/>
      <c r="D46" s="112"/>
      <c r="E46" s="113"/>
      <c r="F46" s="1"/>
    </row>
    <row r="47" spans="1:6" s="89" customFormat="1" x14ac:dyDescent="0.25">
      <c r="A47" s="114"/>
      <c r="B47" s="111"/>
      <c r="C47" s="112" t="s">
        <v>210</v>
      </c>
      <c r="D47" s="112"/>
      <c r="E47" s="113"/>
      <c r="F47" s="1"/>
    </row>
    <row r="48" spans="1:6" s="89" customFormat="1" x14ac:dyDescent="0.25">
      <c r="A48" s="156">
        <v>43586</v>
      </c>
      <c r="B48" s="111">
        <v>378.13</v>
      </c>
      <c r="C48" s="112"/>
      <c r="D48" s="112" t="s">
        <v>197</v>
      </c>
      <c r="E48" s="113" t="s">
        <v>196</v>
      </c>
      <c r="F48" s="1"/>
    </row>
    <row r="49" spans="1:6" s="89" customFormat="1" x14ac:dyDescent="0.25">
      <c r="A49" s="114"/>
      <c r="B49" s="111"/>
      <c r="C49" s="112"/>
      <c r="D49" s="112"/>
      <c r="E49" s="113"/>
      <c r="F49" s="1"/>
    </row>
    <row r="50" spans="1:6" s="89" customFormat="1" x14ac:dyDescent="0.25">
      <c r="A50" s="114"/>
      <c r="B50" s="111"/>
      <c r="C50" s="112"/>
      <c r="D50" s="112"/>
      <c r="E50" s="113"/>
      <c r="F50" s="1"/>
    </row>
    <row r="51" spans="1:6" s="89" customFormat="1" hidden="1" x14ac:dyDescent="0.25">
      <c r="A51" s="114"/>
      <c r="B51" s="111"/>
      <c r="C51" s="112"/>
      <c r="D51" s="112"/>
      <c r="E51" s="113"/>
      <c r="F51" s="1"/>
    </row>
    <row r="52" spans="1:6" ht="19.5" customHeight="1" x14ac:dyDescent="0.25">
      <c r="A52" s="128" t="s">
        <v>155</v>
      </c>
      <c r="B52" s="129">
        <f>SUM(B42:B51)</f>
        <v>879.67</v>
      </c>
      <c r="C52" s="130" t="str">
        <f>IF(SUBTOTAL(3,B42:B51)=SUBTOTAL(103,B42:B51),'Summary and sign-off'!$A$47,'Summary and sign-off'!$A$48)</f>
        <v>Check - there are no hidden rows with data</v>
      </c>
      <c r="D52" s="168" t="str">
        <f>IF('Summary and sign-off'!F55='Summary and sign-off'!F53,'Summary and sign-off'!A50,'Summary and sign-off'!A49)</f>
        <v>Check - each entry provides sufficient information</v>
      </c>
      <c r="E52" s="168"/>
      <c r="F52" s="48"/>
    </row>
    <row r="53" spans="1:6" ht="10.5" customHeight="1" x14ac:dyDescent="0.3">
      <c r="A53" s="29"/>
      <c r="B53" s="24"/>
      <c r="C53" s="29"/>
      <c r="D53" s="29"/>
      <c r="E53" s="29"/>
      <c r="F53" s="29"/>
    </row>
    <row r="54" spans="1:6" ht="24.75" customHeight="1" x14ac:dyDescent="0.25">
      <c r="A54" s="169" t="s">
        <v>44</v>
      </c>
      <c r="B54" s="169"/>
      <c r="C54" s="169"/>
      <c r="D54" s="169"/>
      <c r="E54" s="169"/>
      <c r="F54" s="48"/>
    </row>
    <row r="55" spans="1:6" ht="27" customHeight="1" x14ac:dyDescent="0.25">
      <c r="A55" s="37" t="s">
        <v>49</v>
      </c>
      <c r="B55" s="37" t="s">
        <v>31</v>
      </c>
      <c r="C55" s="37" t="s">
        <v>147</v>
      </c>
      <c r="D55" s="37" t="s">
        <v>88</v>
      </c>
      <c r="E55" s="37" t="s">
        <v>76</v>
      </c>
      <c r="F55" s="51"/>
    </row>
    <row r="56" spans="1:6" s="89" customFormat="1" hidden="1" x14ac:dyDescent="0.25">
      <c r="A56" s="114"/>
      <c r="B56" s="111"/>
      <c r="C56" s="112"/>
      <c r="D56" s="112"/>
      <c r="E56" s="113"/>
      <c r="F56" s="1"/>
    </row>
    <row r="57" spans="1:6" s="89" customFormat="1" x14ac:dyDescent="0.25">
      <c r="A57" s="114"/>
      <c r="B57" s="111"/>
      <c r="C57" s="112" t="s">
        <v>214</v>
      </c>
      <c r="D57" s="112"/>
      <c r="E57" s="113"/>
      <c r="F57" s="1"/>
    </row>
    <row r="58" spans="1:6" s="89" customFormat="1" x14ac:dyDescent="0.25">
      <c r="A58" s="114"/>
      <c r="B58" s="111"/>
      <c r="C58" s="112"/>
      <c r="D58" s="112"/>
      <c r="E58" s="113"/>
      <c r="F58" s="1"/>
    </row>
    <row r="59" spans="1:6" s="89" customFormat="1" hidden="1" x14ac:dyDescent="0.25">
      <c r="A59" s="114"/>
      <c r="B59" s="111"/>
      <c r="C59" s="112"/>
      <c r="D59" s="112"/>
      <c r="E59" s="113"/>
      <c r="F59" s="1"/>
    </row>
    <row r="60" spans="1:6" ht="19.5" customHeight="1" x14ac:dyDescent="0.25">
      <c r="A60" s="128" t="s">
        <v>152</v>
      </c>
      <c r="B60" s="129">
        <f>SUM(B56:B59)</f>
        <v>0</v>
      </c>
      <c r="C60" s="130" t="str">
        <f>IF(SUBTOTAL(3,B56:B59)=SUBTOTAL(103,B56:B59),'Summary and sign-off'!$A$47,'Summary and sign-off'!$A$48)</f>
        <v>Check - there are no hidden rows with data</v>
      </c>
      <c r="D60" s="168" t="str">
        <f>IF('Summary and sign-off'!F56='Summary and sign-off'!F53,'Summary and sign-off'!A50,'Summary and sign-off'!A49)</f>
        <v>Check - each entry provides sufficient information</v>
      </c>
      <c r="E60" s="168"/>
      <c r="F60" s="48"/>
    </row>
    <row r="61" spans="1:6" ht="10.5" customHeight="1" x14ac:dyDescent="0.3">
      <c r="A61" s="29"/>
      <c r="B61" s="97"/>
      <c r="C61" s="24"/>
      <c r="D61" s="29"/>
      <c r="E61" s="29"/>
      <c r="F61" s="29"/>
    </row>
    <row r="62" spans="1:6" ht="34.5" customHeight="1" x14ac:dyDescent="0.25">
      <c r="A62" s="52" t="s">
        <v>1</v>
      </c>
      <c r="B62" s="98">
        <f>B37+B52+B60</f>
        <v>21249.339999999997</v>
      </c>
      <c r="C62" s="53"/>
      <c r="D62" s="53"/>
      <c r="E62" s="53"/>
      <c r="F62" s="28"/>
    </row>
    <row r="63" spans="1:6" ht="13" x14ac:dyDescent="0.3">
      <c r="A63" s="29"/>
      <c r="B63" s="24"/>
      <c r="C63" s="29"/>
      <c r="D63" s="29"/>
      <c r="E63" s="29"/>
      <c r="F63" s="29"/>
    </row>
    <row r="64" spans="1:6" ht="13" x14ac:dyDescent="0.3">
      <c r="A64" s="54" t="s">
        <v>8</v>
      </c>
      <c r="B64" s="27"/>
      <c r="C64" s="28"/>
      <c r="D64" s="28"/>
      <c r="E64" s="28"/>
      <c r="F64" s="29"/>
    </row>
    <row r="65" spans="1:6" ht="12.65" customHeight="1" x14ac:dyDescent="0.25">
      <c r="A65" s="25" t="s">
        <v>50</v>
      </c>
      <c r="B65" s="55"/>
      <c r="C65" s="55"/>
      <c r="D65" s="34"/>
      <c r="E65" s="34"/>
      <c r="F65" s="29"/>
    </row>
    <row r="66" spans="1:6" ht="13" customHeight="1" x14ac:dyDescent="0.25">
      <c r="A66" s="33" t="s">
        <v>156</v>
      </c>
      <c r="B66" s="29"/>
      <c r="C66" s="34"/>
      <c r="D66" s="29"/>
      <c r="E66" s="34"/>
      <c r="F66" s="29"/>
    </row>
    <row r="67" spans="1:6" x14ac:dyDescent="0.25">
      <c r="A67" s="33" t="s">
        <v>149</v>
      </c>
      <c r="B67" s="34"/>
      <c r="C67" s="34"/>
      <c r="D67" s="34"/>
      <c r="E67" s="56"/>
      <c r="F67" s="48"/>
    </row>
    <row r="68" spans="1:6" ht="13" x14ac:dyDescent="0.3">
      <c r="A68" s="25" t="s">
        <v>157</v>
      </c>
      <c r="B68" s="27"/>
      <c r="C68" s="28"/>
      <c r="D68" s="28"/>
      <c r="E68" s="28"/>
      <c r="F68" s="29"/>
    </row>
    <row r="69" spans="1:6" ht="13" customHeight="1" x14ac:dyDescent="0.25">
      <c r="A69" s="33" t="s">
        <v>148</v>
      </c>
      <c r="B69" s="29"/>
      <c r="C69" s="34"/>
      <c r="D69" s="29"/>
      <c r="E69" s="34"/>
      <c r="F69" s="29"/>
    </row>
    <row r="70" spans="1:6" x14ac:dyDescent="0.25">
      <c r="A70" s="33" t="s">
        <v>153</v>
      </c>
      <c r="B70" s="34"/>
      <c r="C70" s="34"/>
      <c r="D70" s="34"/>
      <c r="E70" s="56"/>
      <c r="F70" s="48"/>
    </row>
    <row r="71" spans="1:6" x14ac:dyDescent="0.25">
      <c r="A71" s="38" t="s">
        <v>165</v>
      </c>
      <c r="B71" s="38"/>
      <c r="C71" s="38"/>
      <c r="D71" s="38"/>
      <c r="E71" s="56"/>
      <c r="F71" s="48"/>
    </row>
    <row r="72" spans="1:6" x14ac:dyDescent="0.25">
      <c r="A72" s="42"/>
      <c r="B72" s="29"/>
      <c r="C72" s="29"/>
      <c r="D72" s="29"/>
      <c r="E72" s="48"/>
      <c r="F72" s="48"/>
    </row>
    <row r="73" spans="1:6" hidden="1" x14ac:dyDescent="0.25">
      <c r="A73" s="42"/>
      <c r="B73" s="29"/>
      <c r="C73" s="29"/>
      <c r="D73" s="29"/>
      <c r="E73" s="48"/>
      <c r="F73" s="48"/>
    </row>
    <row r="74" spans="1:6" hidden="1" x14ac:dyDescent="0.25"/>
    <row r="75" spans="1:6" hidden="1" x14ac:dyDescent="0.25"/>
    <row r="76" spans="1:6" hidden="1" x14ac:dyDescent="0.25"/>
    <row r="77" spans="1:6" hidden="1" x14ac:dyDescent="0.25"/>
    <row r="78" spans="1:6" ht="12.75" hidden="1" customHeight="1" x14ac:dyDescent="0.25"/>
    <row r="79" spans="1:6" hidden="1" x14ac:dyDescent="0.25"/>
    <row r="80" spans="1:6" hidden="1" x14ac:dyDescent="0.25"/>
    <row r="81" spans="1:6" hidden="1" x14ac:dyDescent="0.25">
      <c r="A81" s="57"/>
      <c r="B81" s="48"/>
      <c r="C81" s="48"/>
      <c r="D81" s="48"/>
      <c r="E81" s="48"/>
      <c r="F81" s="48"/>
    </row>
    <row r="82" spans="1:6" hidden="1" x14ac:dyDescent="0.25">
      <c r="A82" s="57"/>
      <c r="B82" s="48"/>
      <c r="C82" s="48"/>
      <c r="D82" s="48"/>
      <c r="E82" s="48"/>
      <c r="F82" s="48"/>
    </row>
    <row r="83" spans="1:6" hidden="1" x14ac:dyDescent="0.25">
      <c r="A83" s="57"/>
      <c r="B83" s="48"/>
      <c r="C83" s="48"/>
      <c r="D83" s="48"/>
      <c r="E83" s="48"/>
      <c r="F83" s="48"/>
    </row>
    <row r="84" spans="1:6" hidden="1" x14ac:dyDescent="0.25">
      <c r="A84" s="57"/>
      <c r="B84" s="48"/>
      <c r="C84" s="48"/>
      <c r="D84" s="48"/>
      <c r="E84" s="48"/>
      <c r="F84" s="48"/>
    </row>
    <row r="85" spans="1:6" hidden="1" x14ac:dyDescent="0.25">
      <c r="A85" s="57"/>
      <c r="B85" s="48"/>
      <c r="C85" s="48"/>
      <c r="D85" s="48"/>
      <c r="E85" s="48"/>
      <c r="F85" s="48"/>
    </row>
    <row r="86" spans="1:6" hidden="1" x14ac:dyDescent="0.25"/>
    <row r="87" spans="1:6" hidden="1" x14ac:dyDescent="0.25"/>
    <row r="88" spans="1:6" hidden="1" x14ac:dyDescent="0.25"/>
    <row r="89" spans="1:6" hidden="1" x14ac:dyDescent="0.25"/>
    <row r="90" spans="1:6" hidden="1" x14ac:dyDescent="0.25"/>
    <row r="91" spans="1:6" hidden="1" x14ac:dyDescent="0.25"/>
    <row r="92" spans="1:6" hidden="1" x14ac:dyDescent="0.25"/>
    <row r="93" spans="1:6" x14ac:dyDescent="0.25"/>
    <row r="94" spans="1:6" x14ac:dyDescent="0.25"/>
    <row r="95" spans="1:6" x14ac:dyDescent="0.25"/>
    <row r="96" spans="1: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sheetData>
  <sheetProtection formatCells="0" formatRows="0" insertColumns="0" insertRows="0" deleteRows="0"/>
  <mergeCells count="15">
    <mergeCell ref="B7:E7"/>
    <mergeCell ref="B5:E5"/>
    <mergeCell ref="D60:E60"/>
    <mergeCell ref="A1:E1"/>
    <mergeCell ref="A40:E40"/>
    <mergeCell ref="A54:E54"/>
    <mergeCell ref="B2:E2"/>
    <mergeCell ref="B3:E3"/>
    <mergeCell ref="B4:E4"/>
    <mergeCell ref="A8:E8"/>
    <mergeCell ref="A9:E9"/>
    <mergeCell ref="B6:E6"/>
    <mergeCell ref="D37:E37"/>
    <mergeCell ref="D52:E52"/>
    <mergeCell ref="A10:E10"/>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A36 A42:A51 A56:A59">
      <formula1>$B$4</formula1>
      <formula2>$B$5</formula2>
    </dataValidation>
    <dataValidation allowBlank="1" showInputMessage="1" showErrorMessage="1" prompt="Insert additional rows as needed:_x000a_- 'right click' on a row number (left of screen)_x000a_- select 'Insert' (this will insert a row above it)" sqref="A55 A41 A11"/>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B12:B20 B23:B27 B29:B36 B42:B51 B56:B59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J52"/>
  <sheetViews>
    <sheetView zoomScaleNormal="100" workbookViewId="0">
      <selection activeCell="D15" sqref="D15:E15"/>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9.26953125" style="17" customWidth="1"/>
    <col min="7" max="10" width="9.1796875" style="17" hidden="1" customWidth="1"/>
    <col min="11" max="13" width="0" style="17" hidden="1" customWidth="1"/>
    <col min="14" max="16384" width="0" style="17" hidden="1"/>
  </cols>
  <sheetData>
    <row r="1" spans="1:6" ht="26.25" customHeight="1" x14ac:dyDescent="0.25">
      <c r="A1" s="164" t="s">
        <v>6</v>
      </c>
      <c r="B1" s="164"/>
      <c r="C1" s="164"/>
      <c r="D1" s="164"/>
      <c r="E1" s="164"/>
      <c r="F1" s="40"/>
    </row>
    <row r="2" spans="1:6" ht="21" customHeight="1" x14ac:dyDescent="0.25">
      <c r="A2" s="4" t="s">
        <v>2</v>
      </c>
      <c r="B2" s="167" t="str">
        <f>'Summary and sign-off'!B2:F2</f>
        <v>Department of Prime Minister and Cabinet</v>
      </c>
      <c r="C2" s="167"/>
      <c r="D2" s="167"/>
      <c r="E2" s="167"/>
      <c r="F2" s="40"/>
    </row>
    <row r="3" spans="1:6" ht="21" customHeight="1" x14ac:dyDescent="0.25">
      <c r="A3" s="4" t="s">
        <v>3</v>
      </c>
      <c r="B3" s="167" t="str">
        <f>'Summary and sign-off'!B3:F3</f>
        <v>Brook Barrington</v>
      </c>
      <c r="C3" s="167"/>
      <c r="D3" s="167"/>
      <c r="E3" s="167"/>
      <c r="F3" s="40"/>
    </row>
    <row r="4" spans="1:6" ht="21" customHeight="1" x14ac:dyDescent="0.25">
      <c r="A4" s="4" t="s">
        <v>77</v>
      </c>
      <c r="B4" s="167">
        <f>'Summary and sign-off'!B4:F4</f>
        <v>43497</v>
      </c>
      <c r="C4" s="167"/>
      <c r="D4" s="167"/>
      <c r="E4" s="167"/>
      <c r="F4" s="40"/>
    </row>
    <row r="5" spans="1:6" ht="21" customHeight="1" x14ac:dyDescent="0.25">
      <c r="A5" s="4" t="s">
        <v>78</v>
      </c>
      <c r="B5" s="167">
        <f>'Summary and sign-off'!B5:F5</f>
        <v>43646</v>
      </c>
      <c r="C5" s="167"/>
      <c r="D5" s="167"/>
      <c r="E5" s="167"/>
      <c r="F5" s="40"/>
    </row>
    <row r="6" spans="1:6" ht="21" customHeight="1" x14ac:dyDescent="0.25">
      <c r="A6" s="4" t="s">
        <v>29</v>
      </c>
      <c r="B6" s="162" t="s">
        <v>28</v>
      </c>
      <c r="C6" s="162"/>
      <c r="D6" s="162"/>
      <c r="E6" s="162"/>
      <c r="F6" s="40"/>
    </row>
    <row r="7" spans="1:6" ht="21" customHeight="1" x14ac:dyDescent="0.25">
      <c r="A7" s="4" t="s">
        <v>104</v>
      </c>
      <c r="B7" s="162" t="s">
        <v>116</v>
      </c>
      <c r="C7" s="162"/>
      <c r="D7" s="162"/>
      <c r="E7" s="162"/>
      <c r="F7" s="40"/>
    </row>
    <row r="8" spans="1:6" ht="35.25" customHeight="1" x14ac:dyDescent="0.35">
      <c r="A8" s="177" t="s">
        <v>158</v>
      </c>
      <c r="B8" s="177"/>
      <c r="C8" s="178"/>
      <c r="D8" s="178"/>
      <c r="E8" s="178"/>
      <c r="F8" s="44"/>
    </row>
    <row r="9" spans="1:6" ht="35.25" customHeight="1" x14ac:dyDescent="0.35">
      <c r="A9" s="175" t="s">
        <v>135</v>
      </c>
      <c r="B9" s="176"/>
      <c r="C9" s="176"/>
      <c r="D9" s="176"/>
      <c r="E9" s="176"/>
      <c r="F9" s="44"/>
    </row>
    <row r="10" spans="1:6" ht="27" customHeight="1" x14ac:dyDescent="0.25">
      <c r="A10" s="37" t="s">
        <v>161</v>
      </c>
      <c r="B10" s="37" t="s">
        <v>31</v>
      </c>
      <c r="C10" s="37" t="s">
        <v>89</v>
      </c>
      <c r="D10" s="37" t="s">
        <v>87</v>
      </c>
      <c r="E10" s="37" t="s">
        <v>76</v>
      </c>
      <c r="F10" s="25"/>
    </row>
    <row r="11" spans="1:6" s="89" customFormat="1" hidden="1" x14ac:dyDescent="0.25">
      <c r="A11" s="110"/>
      <c r="B11" s="111"/>
      <c r="C11" s="116"/>
      <c r="D11" s="116"/>
      <c r="E11" s="117"/>
      <c r="F11" s="2"/>
    </row>
    <row r="12" spans="1:6" s="89" customFormat="1" x14ac:dyDescent="0.25">
      <c r="A12" s="156">
        <v>43601</v>
      </c>
      <c r="B12" s="111">
        <v>637.54999999999995</v>
      </c>
      <c r="C12" s="116" t="s">
        <v>236</v>
      </c>
      <c r="D12" s="116" t="s">
        <v>218</v>
      </c>
      <c r="E12" s="117" t="s">
        <v>217</v>
      </c>
      <c r="F12" s="2"/>
    </row>
    <row r="13" spans="1:6" s="89" customFormat="1" x14ac:dyDescent="0.25">
      <c r="A13" s="110"/>
      <c r="B13" s="111"/>
      <c r="C13" s="116"/>
      <c r="D13" s="116"/>
      <c r="E13" s="117"/>
      <c r="F13" s="2"/>
    </row>
    <row r="14" spans="1:6" s="89" customFormat="1" ht="11.25" hidden="1" customHeight="1" x14ac:dyDescent="0.25">
      <c r="A14" s="110"/>
      <c r="B14" s="111"/>
      <c r="C14" s="116"/>
      <c r="D14" s="116"/>
      <c r="E14" s="117"/>
      <c r="F14" s="2"/>
    </row>
    <row r="15" spans="1:6" ht="34.5" customHeight="1" x14ac:dyDescent="0.25">
      <c r="A15" s="90" t="s">
        <v>129</v>
      </c>
      <c r="B15" s="102">
        <f>SUM(B11:B14)</f>
        <v>637.54999999999995</v>
      </c>
      <c r="C15" s="123"/>
      <c r="D15" s="168"/>
      <c r="E15" s="168"/>
      <c r="F15" s="2"/>
    </row>
    <row r="16" spans="1:6" ht="13" x14ac:dyDescent="0.3">
      <c r="A16" s="23"/>
      <c r="B16" s="22"/>
      <c r="C16" s="22"/>
      <c r="D16" s="22"/>
      <c r="E16" s="22"/>
      <c r="F16" s="40"/>
    </row>
    <row r="17" spans="1:6" ht="13" x14ac:dyDescent="0.3">
      <c r="A17" s="23" t="s">
        <v>8</v>
      </c>
      <c r="B17" s="24"/>
      <c r="C17" s="29"/>
      <c r="D17" s="22"/>
      <c r="E17" s="22"/>
      <c r="F17" s="40"/>
    </row>
    <row r="18" spans="1:6" ht="12.75" customHeight="1" x14ac:dyDescent="0.25">
      <c r="A18" s="25" t="s">
        <v>160</v>
      </c>
      <c r="B18" s="25"/>
      <c r="C18" s="25"/>
      <c r="D18" s="25"/>
      <c r="E18" s="25"/>
      <c r="F18" s="40"/>
    </row>
    <row r="19" spans="1:6" x14ac:dyDescent="0.25">
      <c r="A19" s="25" t="s">
        <v>159</v>
      </c>
      <c r="B19" s="33"/>
      <c r="C19" s="45"/>
      <c r="D19" s="46"/>
      <c r="E19" s="46"/>
      <c r="F19" s="40"/>
    </row>
    <row r="20" spans="1:6" ht="13" x14ac:dyDescent="0.3">
      <c r="A20" s="25" t="s">
        <v>157</v>
      </c>
      <c r="B20" s="27"/>
      <c r="C20" s="28"/>
      <c r="D20" s="28"/>
      <c r="E20" s="28"/>
      <c r="F20" s="29"/>
    </row>
    <row r="21" spans="1:6" x14ac:dyDescent="0.25">
      <c r="A21" s="33" t="s">
        <v>13</v>
      </c>
      <c r="B21" s="33"/>
      <c r="C21" s="45"/>
      <c r="D21" s="45"/>
      <c r="E21" s="45"/>
      <c r="F21" s="40"/>
    </row>
    <row r="22" spans="1:6" ht="12.75" customHeight="1" x14ac:dyDescent="0.25">
      <c r="A22" s="33" t="s">
        <v>166</v>
      </c>
      <c r="B22" s="33"/>
      <c r="C22" s="47"/>
      <c r="D22" s="47"/>
      <c r="E22" s="35"/>
      <c r="F22" s="40"/>
    </row>
    <row r="23" spans="1:6" x14ac:dyDescent="0.25">
      <c r="A23" s="22"/>
      <c r="B23" s="22"/>
      <c r="C23" s="22"/>
      <c r="D23" s="22"/>
      <c r="E23" s="22"/>
      <c r="F23" s="40"/>
    </row>
    <row r="24" spans="1:6" hidden="1" x14ac:dyDescent="0.25"/>
    <row r="25" spans="1:6" hidden="1" x14ac:dyDescent="0.25"/>
    <row r="26" spans="1:6" hidden="1" x14ac:dyDescent="0.25"/>
    <row r="27" spans="1:6" hidden="1" x14ac:dyDescent="0.25"/>
    <row r="28" spans="1:6" hidden="1" x14ac:dyDescent="0.25"/>
    <row r="29" spans="1:6" hidden="1" x14ac:dyDescent="0.25"/>
    <row r="30" spans="1:6" hidden="1" x14ac:dyDescent="0.25"/>
    <row r="31" spans="1:6" hidden="1" x14ac:dyDescent="0.25"/>
    <row r="32" spans="1: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sheetData>
  <sheetProtection formatCells="0" insertRows="0" deleteRows="0"/>
  <mergeCells count="10">
    <mergeCell ref="D15:E15"/>
    <mergeCell ref="B6:E6"/>
    <mergeCell ref="B5:E5"/>
    <mergeCell ref="A1:E1"/>
    <mergeCell ref="A9:E9"/>
    <mergeCell ref="B2:E2"/>
    <mergeCell ref="B3:E3"/>
    <mergeCell ref="B4:E4"/>
    <mergeCell ref="A8:E8"/>
    <mergeCell ref="B7:E7"/>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4">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B11:B14</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pageSetUpPr fitToPage="1"/>
  </sheetPr>
  <dimension ref="A1:M52"/>
  <sheetViews>
    <sheetView tabSelected="1" zoomScaleNormal="100" workbookViewId="0">
      <selection activeCell="B48" sqref="B48"/>
    </sheetView>
  </sheetViews>
  <sheetFormatPr defaultColWidth="0" defaultRowHeight="12.5" zeroHeight="1" x14ac:dyDescent="0.25"/>
  <cols>
    <col min="1" max="1" width="35.7265625" style="17" customWidth="1"/>
    <col min="2" max="2" width="14.26953125" style="17" customWidth="1"/>
    <col min="3" max="3" width="71.453125" style="17" customWidth="1"/>
    <col min="4" max="4" width="50" style="17" customWidth="1"/>
    <col min="5" max="5" width="21.453125" style="17" customWidth="1"/>
    <col min="6" max="6" width="36.81640625" style="17" customWidth="1"/>
    <col min="7" max="10" width="9.1796875" style="17" hidden="1" customWidth="1"/>
    <col min="11" max="13" width="0" style="17" hidden="1" customWidth="1"/>
    <col min="14" max="16384" width="9.1796875" style="17" hidden="1"/>
  </cols>
  <sheetData>
    <row r="1" spans="1:6" ht="26.25" customHeight="1" x14ac:dyDescent="0.25">
      <c r="A1" s="164" t="s">
        <v>6</v>
      </c>
      <c r="B1" s="164"/>
      <c r="C1" s="164"/>
      <c r="D1" s="164"/>
      <c r="E1" s="164"/>
      <c r="F1" s="26"/>
    </row>
    <row r="2" spans="1:6" ht="21" customHeight="1" x14ac:dyDescent="0.25">
      <c r="A2" s="4" t="s">
        <v>2</v>
      </c>
      <c r="B2" s="167" t="str">
        <f>'Summary and sign-off'!B2:F2</f>
        <v>Department of Prime Minister and Cabinet</v>
      </c>
      <c r="C2" s="167"/>
      <c r="D2" s="167"/>
      <c r="E2" s="167"/>
      <c r="F2" s="26"/>
    </row>
    <row r="3" spans="1:6" ht="21" customHeight="1" x14ac:dyDescent="0.25">
      <c r="A3" s="4" t="s">
        <v>3</v>
      </c>
      <c r="B3" s="167" t="str">
        <f>'Summary and sign-off'!B3:F3</f>
        <v>Brook Barrington</v>
      </c>
      <c r="C3" s="167"/>
      <c r="D3" s="167"/>
      <c r="E3" s="167"/>
      <c r="F3" s="26"/>
    </row>
    <row r="4" spans="1:6" ht="21" customHeight="1" x14ac:dyDescent="0.25">
      <c r="A4" s="4" t="s">
        <v>77</v>
      </c>
      <c r="B4" s="167">
        <f>'Summary and sign-off'!B4:F4</f>
        <v>43497</v>
      </c>
      <c r="C4" s="167"/>
      <c r="D4" s="167"/>
      <c r="E4" s="167"/>
      <c r="F4" s="26"/>
    </row>
    <row r="5" spans="1:6" ht="21" customHeight="1" x14ac:dyDescent="0.25">
      <c r="A5" s="4" t="s">
        <v>78</v>
      </c>
      <c r="B5" s="167">
        <f>'Summary and sign-off'!B5:F5</f>
        <v>43646</v>
      </c>
      <c r="C5" s="167"/>
      <c r="D5" s="167"/>
      <c r="E5" s="167"/>
      <c r="F5" s="26"/>
    </row>
    <row r="6" spans="1:6" ht="21" customHeight="1" x14ac:dyDescent="0.25">
      <c r="A6" s="4" t="s">
        <v>29</v>
      </c>
      <c r="B6" s="162" t="s">
        <v>28</v>
      </c>
      <c r="C6" s="162"/>
      <c r="D6" s="162"/>
      <c r="E6" s="162"/>
      <c r="F6" s="36"/>
    </row>
    <row r="7" spans="1:6" ht="21" customHeight="1" x14ac:dyDescent="0.25">
      <c r="A7" s="4" t="s">
        <v>104</v>
      </c>
      <c r="B7" s="162" t="s">
        <v>116</v>
      </c>
      <c r="C7" s="162"/>
      <c r="D7" s="162"/>
      <c r="E7" s="162"/>
      <c r="F7" s="36"/>
    </row>
    <row r="8" spans="1:6" ht="35.25" customHeight="1" x14ac:dyDescent="0.25">
      <c r="A8" s="171" t="s">
        <v>0</v>
      </c>
      <c r="B8" s="171"/>
      <c r="C8" s="178"/>
      <c r="D8" s="178"/>
      <c r="E8" s="178"/>
      <c r="F8" s="26"/>
    </row>
    <row r="9" spans="1:6" ht="35.25" customHeight="1" x14ac:dyDescent="0.25">
      <c r="A9" s="179" t="s">
        <v>127</v>
      </c>
      <c r="B9" s="180"/>
      <c r="C9" s="180"/>
      <c r="D9" s="180"/>
      <c r="E9" s="180"/>
      <c r="F9" s="26"/>
    </row>
    <row r="10" spans="1:6" ht="24.75" customHeight="1" x14ac:dyDescent="0.25">
      <c r="A10" s="37" t="s">
        <v>49</v>
      </c>
      <c r="B10" s="37" t="s">
        <v>31</v>
      </c>
      <c r="C10" s="37" t="s">
        <v>51</v>
      </c>
      <c r="D10" s="37" t="s">
        <v>162</v>
      </c>
      <c r="E10" s="37" t="s">
        <v>76</v>
      </c>
      <c r="F10" s="38"/>
    </row>
    <row r="11" spans="1:6" s="89" customFormat="1" x14ac:dyDescent="0.25">
      <c r="A11" s="156">
        <v>43497</v>
      </c>
      <c r="B11" s="111">
        <v>7640.52</v>
      </c>
      <c r="C11" s="116" t="s">
        <v>219</v>
      </c>
      <c r="D11" s="116" t="s">
        <v>181</v>
      </c>
      <c r="E11" s="117"/>
      <c r="F11" s="3"/>
    </row>
    <row r="12" spans="1:6" s="89" customFormat="1" x14ac:dyDescent="0.25">
      <c r="A12" s="156">
        <v>43520</v>
      </c>
      <c r="B12" s="111">
        <v>32</v>
      </c>
      <c r="C12" s="116" t="s">
        <v>190</v>
      </c>
      <c r="D12" s="116" t="s">
        <v>215</v>
      </c>
      <c r="E12" s="117"/>
      <c r="F12" s="3"/>
    </row>
    <row r="13" spans="1:6" s="89" customFormat="1" x14ac:dyDescent="0.25">
      <c r="A13" s="156">
        <v>43548</v>
      </c>
      <c r="B13" s="111">
        <v>32</v>
      </c>
      <c r="C13" s="116" t="s">
        <v>190</v>
      </c>
      <c r="D13" s="116" t="s">
        <v>207</v>
      </c>
      <c r="E13" s="117"/>
      <c r="F13" s="3"/>
    </row>
    <row r="14" spans="1:6" s="89" customFormat="1" x14ac:dyDescent="0.25">
      <c r="A14" s="156">
        <v>43579</v>
      </c>
      <c r="B14" s="111">
        <v>32</v>
      </c>
      <c r="C14" s="116" t="s">
        <v>190</v>
      </c>
      <c r="D14" s="116" t="s">
        <v>206</v>
      </c>
      <c r="E14" s="117"/>
      <c r="F14" s="3"/>
    </row>
    <row r="15" spans="1:6" s="89" customFormat="1" ht="37.5" x14ac:dyDescent="0.25">
      <c r="A15" s="156">
        <v>43609</v>
      </c>
      <c r="B15" s="111">
        <v>102.73</v>
      </c>
      <c r="C15" s="116" t="s">
        <v>190</v>
      </c>
      <c r="D15" s="116" t="s">
        <v>205</v>
      </c>
      <c r="E15" s="117" t="s">
        <v>237</v>
      </c>
      <c r="F15" s="3"/>
    </row>
    <row r="16" spans="1:6" s="89" customFormat="1" x14ac:dyDescent="0.25">
      <c r="A16" s="156">
        <v>43640</v>
      </c>
      <c r="B16" s="111">
        <v>32.17</v>
      </c>
      <c r="C16" s="116" t="s">
        <v>190</v>
      </c>
      <c r="D16" s="116" t="s">
        <v>209</v>
      </c>
      <c r="E16" s="117"/>
      <c r="F16" s="3"/>
    </row>
    <row r="17" spans="1:6" s="89" customFormat="1" x14ac:dyDescent="0.25">
      <c r="A17" s="114"/>
      <c r="B17" s="111"/>
      <c r="C17" s="116"/>
      <c r="D17" s="116"/>
      <c r="E17" s="117"/>
      <c r="F17" s="3"/>
    </row>
    <row r="18" spans="1:6" s="89" customFormat="1" x14ac:dyDescent="0.25">
      <c r="A18" s="110"/>
      <c r="B18" s="111"/>
      <c r="C18" s="116"/>
      <c r="D18" s="116"/>
      <c r="E18" s="117"/>
      <c r="F18" s="3"/>
    </row>
    <row r="19" spans="1:6" s="89" customFormat="1" hidden="1" x14ac:dyDescent="0.25">
      <c r="A19" s="110"/>
      <c r="B19" s="111"/>
      <c r="C19" s="116"/>
      <c r="D19" s="116"/>
      <c r="E19" s="117"/>
      <c r="F19" s="3"/>
    </row>
    <row r="20" spans="1:6" ht="34.5" customHeight="1" x14ac:dyDescent="0.25">
      <c r="A20" s="90" t="s">
        <v>136</v>
      </c>
      <c r="B20" s="102">
        <f>SUM(B11:B19)</f>
        <v>7871.42</v>
      </c>
      <c r="C20" s="123"/>
      <c r="D20" s="168"/>
      <c r="E20" s="168"/>
      <c r="F20" s="39"/>
    </row>
    <row r="21" spans="1:6" ht="14.15" customHeight="1" x14ac:dyDescent="0.25">
      <c r="A21" s="40"/>
      <c r="B21" s="29"/>
      <c r="C21" s="22"/>
      <c r="D21" s="22"/>
      <c r="E21" s="22"/>
      <c r="F21" s="26"/>
    </row>
    <row r="22" spans="1:6" ht="13" x14ac:dyDescent="0.3">
      <c r="A22" s="23" t="s">
        <v>7</v>
      </c>
      <c r="B22" s="22"/>
      <c r="C22" s="22"/>
      <c r="D22" s="22"/>
      <c r="E22" s="22"/>
      <c r="F22" s="26"/>
    </row>
    <row r="23" spans="1:6" ht="12.65" customHeight="1" x14ac:dyDescent="0.25">
      <c r="A23" s="25" t="s">
        <v>50</v>
      </c>
      <c r="B23" s="22"/>
      <c r="C23" s="22"/>
      <c r="D23" s="22"/>
      <c r="E23" s="22"/>
      <c r="F23" s="26"/>
    </row>
    <row r="24" spans="1:6" ht="13" x14ac:dyDescent="0.3">
      <c r="A24" s="25" t="s">
        <v>157</v>
      </c>
      <c r="B24" s="27"/>
      <c r="C24" s="28"/>
      <c r="D24" s="28"/>
      <c r="E24" s="28"/>
      <c r="F24" s="29"/>
    </row>
    <row r="25" spans="1:6" x14ac:dyDescent="0.25">
      <c r="A25" s="33" t="s">
        <v>13</v>
      </c>
      <c r="B25" s="34"/>
      <c r="C25" s="29"/>
      <c r="D25" s="29"/>
      <c r="E25" s="29"/>
      <c r="F25" s="29"/>
    </row>
    <row r="26" spans="1:6" ht="12.75" customHeight="1" x14ac:dyDescent="0.25">
      <c r="A26" s="33" t="s">
        <v>166</v>
      </c>
      <c r="B26" s="41"/>
      <c r="C26" s="35"/>
      <c r="D26" s="35"/>
      <c r="E26" s="35"/>
      <c r="F26" s="35"/>
    </row>
    <row r="27" spans="1:6" x14ac:dyDescent="0.25">
      <c r="A27" s="40"/>
      <c r="B27" s="42"/>
      <c r="C27" s="22"/>
      <c r="D27" s="22"/>
      <c r="E27" s="22"/>
      <c r="F27" s="40"/>
    </row>
    <row r="28" spans="1:6" hidden="1" x14ac:dyDescent="0.25">
      <c r="A28" s="22"/>
      <c r="B28" s="22"/>
      <c r="C28" s="22"/>
      <c r="D28" s="22"/>
      <c r="E28" s="40"/>
    </row>
    <row r="29" spans="1:6" ht="12.75" hidden="1" customHeight="1" x14ac:dyDescent="0.25"/>
    <row r="30" spans="1:6" hidden="1" x14ac:dyDescent="0.25">
      <c r="A30" s="43"/>
      <c r="B30" s="43"/>
      <c r="C30" s="43"/>
      <c r="D30" s="43"/>
      <c r="E30" s="43"/>
      <c r="F30" s="26"/>
    </row>
    <row r="31" spans="1:6" hidden="1" x14ac:dyDescent="0.25">
      <c r="A31" s="43"/>
      <c r="B31" s="43"/>
      <c r="C31" s="43"/>
      <c r="D31" s="43"/>
      <c r="E31" s="43"/>
      <c r="F31" s="26"/>
    </row>
    <row r="32" spans="1:6" hidden="1" x14ac:dyDescent="0.25">
      <c r="A32" s="43"/>
      <c r="B32" s="43"/>
      <c r="C32" s="43"/>
      <c r="D32" s="43"/>
      <c r="E32" s="43"/>
      <c r="F32" s="26"/>
    </row>
    <row r="33" spans="1:6" hidden="1" x14ac:dyDescent="0.25">
      <c r="A33" s="43"/>
      <c r="B33" s="43"/>
      <c r="C33" s="43"/>
      <c r="D33" s="43"/>
      <c r="E33" s="43"/>
      <c r="F33" s="26"/>
    </row>
    <row r="34" spans="1:6" hidden="1" x14ac:dyDescent="0.25">
      <c r="A34" s="43"/>
      <c r="B34" s="43"/>
      <c r="C34" s="43"/>
      <c r="D34" s="43"/>
      <c r="E34" s="43"/>
      <c r="F34" s="26"/>
    </row>
    <row r="35" spans="1:6" hidden="1" x14ac:dyDescent="0.25"/>
    <row r="36" spans="1:6" hidden="1" x14ac:dyDescent="0.25"/>
    <row r="37" spans="1:6" hidden="1" x14ac:dyDescent="0.25"/>
    <row r="38" spans="1:6" hidden="1" x14ac:dyDescent="0.25"/>
    <row r="39" spans="1:6" hidden="1" x14ac:dyDescent="0.25"/>
    <row r="40" spans="1:6" hidden="1" x14ac:dyDescent="0.25"/>
    <row r="41" spans="1:6" hidden="1" x14ac:dyDescent="0.25"/>
    <row r="42" spans="1:6" hidden="1" x14ac:dyDescent="0.25"/>
    <row r="43" spans="1:6" hidden="1" x14ac:dyDescent="0.25"/>
    <row r="44" spans="1:6" hidden="1" x14ac:dyDescent="0.25"/>
    <row r="45" spans="1:6" hidden="1" x14ac:dyDescent="0.25"/>
    <row r="46" spans="1:6" x14ac:dyDescent="0.25"/>
    <row r="47" spans="1:6" x14ac:dyDescent="0.25"/>
    <row r="48" spans="1:6" x14ac:dyDescent="0.25"/>
    <row r="49" x14ac:dyDescent="0.25"/>
    <row r="50" x14ac:dyDescent="0.25"/>
    <row r="51" x14ac:dyDescent="0.25"/>
    <row r="52" x14ac:dyDescent="0.25"/>
  </sheetData>
  <sheetProtection formatCells="0" insertRows="0" deleteRows="0"/>
  <mergeCells count="10">
    <mergeCell ref="D20:E20"/>
    <mergeCell ref="B6:E6"/>
    <mergeCell ref="B5:E5"/>
    <mergeCell ref="B7:E7"/>
    <mergeCell ref="A1:E1"/>
    <mergeCell ref="B2:E2"/>
    <mergeCell ref="B3:E3"/>
    <mergeCell ref="B4:E4"/>
    <mergeCell ref="A9:E9"/>
    <mergeCell ref="A8:E8"/>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19">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sign-off'!$A$46</xm:f>
          </x14:formula1>
          <xm:sqref>B11:B19</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249977111117893"/>
    <pageSetUpPr fitToPage="1"/>
  </sheetPr>
  <dimension ref="A1:J72"/>
  <sheetViews>
    <sheetView topLeftCell="A4" zoomScaleNormal="100" workbookViewId="0">
      <selection activeCell="D24" sqref="D24"/>
    </sheetView>
  </sheetViews>
  <sheetFormatPr defaultColWidth="0" defaultRowHeight="12.5" zeroHeight="1" x14ac:dyDescent="0.25"/>
  <cols>
    <col min="1" max="1" width="35.7265625" style="17" customWidth="1"/>
    <col min="2" max="2" width="46.81640625" style="17" customWidth="1"/>
    <col min="3" max="3" width="22.1796875" style="17" customWidth="1"/>
    <col min="4" max="4" width="25.453125" style="17" customWidth="1"/>
    <col min="5" max="6" width="35.7265625" style="17" customWidth="1"/>
    <col min="7" max="7" width="38" style="17" customWidth="1"/>
    <col min="8" max="10" width="9.1796875" style="17" hidden="1" customWidth="1"/>
    <col min="11" max="15" width="0" style="17" hidden="1" customWidth="1"/>
    <col min="16" max="16384" width="0" style="17" hidden="1"/>
  </cols>
  <sheetData>
    <row r="1" spans="1:6" ht="26.25" customHeight="1" x14ac:dyDescent="0.25">
      <c r="A1" s="164" t="s">
        <v>32</v>
      </c>
      <c r="B1" s="164"/>
      <c r="C1" s="164"/>
      <c r="D1" s="164"/>
      <c r="E1" s="164"/>
      <c r="F1" s="164"/>
    </row>
    <row r="2" spans="1:6" ht="21" customHeight="1" x14ac:dyDescent="0.25">
      <c r="A2" s="4" t="s">
        <v>2</v>
      </c>
      <c r="B2" s="167" t="str">
        <f>'Summary and sign-off'!B2:F2</f>
        <v>Department of Prime Minister and Cabinet</v>
      </c>
      <c r="C2" s="167"/>
      <c r="D2" s="167"/>
      <c r="E2" s="167"/>
      <c r="F2" s="167"/>
    </row>
    <row r="3" spans="1:6" ht="21" customHeight="1" x14ac:dyDescent="0.25">
      <c r="A3" s="4" t="s">
        <v>3</v>
      </c>
      <c r="B3" s="167" t="str">
        <f>'Summary and sign-off'!B3:F3</f>
        <v>Brook Barrington</v>
      </c>
      <c r="C3" s="167"/>
      <c r="D3" s="167"/>
      <c r="E3" s="167"/>
      <c r="F3" s="167"/>
    </row>
    <row r="4" spans="1:6" ht="21" customHeight="1" x14ac:dyDescent="0.25">
      <c r="A4" s="4" t="s">
        <v>77</v>
      </c>
      <c r="B4" s="167">
        <f>'Summary and sign-off'!B4:F4</f>
        <v>43497</v>
      </c>
      <c r="C4" s="167"/>
      <c r="D4" s="167"/>
      <c r="E4" s="167"/>
      <c r="F4" s="167"/>
    </row>
    <row r="5" spans="1:6" ht="21" customHeight="1" x14ac:dyDescent="0.25">
      <c r="A5" s="4" t="s">
        <v>78</v>
      </c>
      <c r="B5" s="167">
        <f>'Summary and sign-off'!B5:F5</f>
        <v>43646</v>
      </c>
      <c r="C5" s="167"/>
      <c r="D5" s="167"/>
      <c r="E5" s="167"/>
      <c r="F5" s="167"/>
    </row>
    <row r="6" spans="1:6" ht="21" customHeight="1" x14ac:dyDescent="0.25">
      <c r="A6" s="4" t="s">
        <v>167</v>
      </c>
      <c r="B6" s="162" t="s">
        <v>28</v>
      </c>
      <c r="C6" s="162"/>
      <c r="D6" s="162"/>
      <c r="E6" s="162"/>
      <c r="F6" s="162"/>
    </row>
    <row r="7" spans="1:6" ht="21" customHeight="1" x14ac:dyDescent="0.25">
      <c r="A7" s="4" t="s">
        <v>104</v>
      </c>
      <c r="B7" s="162" t="s">
        <v>116</v>
      </c>
      <c r="C7" s="162"/>
      <c r="D7" s="162"/>
      <c r="E7" s="162"/>
      <c r="F7" s="162"/>
    </row>
    <row r="8" spans="1:6" ht="36" customHeight="1" x14ac:dyDescent="0.25">
      <c r="A8" s="171" t="s">
        <v>52</v>
      </c>
      <c r="B8" s="171"/>
      <c r="C8" s="171"/>
      <c r="D8" s="171"/>
      <c r="E8" s="171"/>
      <c r="F8" s="171"/>
    </row>
    <row r="9" spans="1:6" ht="36" customHeight="1" x14ac:dyDescent="0.25">
      <c r="A9" s="179" t="s">
        <v>134</v>
      </c>
      <c r="B9" s="180"/>
      <c r="C9" s="180"/>
      <c r="D9" s="180"/>
      <c r="E9" s="180"/>
      <c r="F9" s="180"/>
    </row>
    <row r="10" spans="1:6" ht="39" customHeight="1" x14ac:dyDescent="0.25">
      <c r="A10" s="18" t="s">
        <v>49</v>
      </c>
      <c r="B10" s="9" t="s">
        <v>163</v>
      </c>
      <c r="C10" s="9" t="s">
        <v>82</v>
      </c>
      <c r="D10" s="9" t="s">
        <v>33</v>
      </c>
      <c r="E10" s="9" t="s">
        <v>83</v>
      </c>
      <c r="F10" s="9" t="s">
        <v>126</v>
      </c>
    </row>
    <row r="11" spans="1:6" s="89" customFormat="1" hidden="1" x14ac:dyDescent="0.25">
      <c r="A11" s="114"/>
      <c r="B11" s="116"/>
      <c r="C11" s="122"/>
      <c r="D11" s="116"/>
      <c r="E11" s="118"/>
      <c r="F11" s="117"/>
    </row>
    <row r="12" spans="1:6" s="89" customFormat="1" x14ac:dyDescent="0.25">
      <c r="A12" s="156">
        <v>43508</v>
      </c>
      <c r="B12" s="119" t="s">
        <v>223</v>
      </c>
      <c r="C12" s="122" t="s">
        <v>36</v>
      </c>
      <c r="D12" s="119" t="s">
        <v>168</v>
      </c>
      <c r="E12" s="118" t="s">
        <v>39</v>
      </c>
      <c r="F12" s="120"/>
    </row>
    <row r="13" spans="1:6" s="89" customFormat="1" x14ac:dyDescent="0.25">
      <c r="A13" s="156">
        <v>43518</v>
      </c>
      <c r="B13" s="119" t="s">
        <v>224</v>
      </c>
      <c r="C13" s="122" t="s">
        <v>36</v>
      </c>
      <c r="D13" s="119" t="s">
        <v>170</v>
      </c>
      <c r="E13" s="118" t="s">
        <v>39</v>
      </c>
      <c r="F13" s="120"/>
    </row>
    <row r="14" spans="1:6" s="156" customFormat="1" ht="25" x14ac:dyDescent="0.25">
      <c r="A14" s="156">
        <v>43566</v>
      </c>
      <c r="B14" s="156" t="s">
        <v>208</v>
      </c>
      <c r="C14" s="156" t="s">
        <v>34</v>
      </c>
      <c r="D14" s="160" t="s">
        <v>222</v>
      </c>
      <c r="E14" s="158" t="s">
        <v>39</v>
      </c>
    </row>
    <row r="15" spans="1:6" s="89" customFormat="1" ht="25" x14ac:dyDescent="0.25">
      <c r="A15" s="156" t="s">
        <v>176</v>
      </c>
      <c r="B15" s="119" t="s">
        <v>198</v>
      </c>
      <c r="C15" s="122" t="s">
        <v>36</v>
      </c>
      <c r="D15" s="119" t="s">
        <v>175</v>
      </c>
      <c r="E15" s="118" t="s">
        <v>43</v>
      </c>
      <c r="F15" s="120"/>
    </row>
    <row r="16" spans="1:6" s="89" customFormat="1" ht="25" x14ac:dyDescent="0.25">
      <c r="A16" s="156">
        <v>43594</v>
      </c>
      <c r="B16" s="119" t="s">
        <v>226</v>
      </c>
      <c r="C16" s="122" t="s">
        <v>36</v>
      </c>
      <c r="D16" s="119" t="s">
        <v>230</v>
      </c>
      <c r="E16" s="118" t="s">
        <v>39</v>
      </c>
      <c r="F16" s="120"/>
    </row>
    <row r="17" spans="1:7" s="89" customFormat="1" ht="25" x14ac:dyDescent="0.25">
      <c r="A17" s="114" t="s">
        <v>191</v>
      </c>
      <c r="B17" s="119" t="s">
        <v>199</v>
      </c>
      <c r="C17" s="122" t="s">
        <v>36</v>
      </c>
      <c r="D17" s="119" t="s">
        <v>193</v>
      </c>
      <c r="E17" s="118" t="s">
        <v>43</v>
      </c>
      <c r="F17" s="120"/>
    </row>
    <row r="18" spans="1:7" s="89" customFormat="1" ht="25" x14ac:dyDescent="0.25">
      <c r="A18" s="156">
        <v>43600</v>
      </c>
      <c r="B18" s="119" t="s">
        <v>200</v>
      </c>
      <c r="C18" s="122" t="s">
        <v>36</v>
      </c>
      <c r="D18" s="119" t="s">
        <v>192</v>
      </c>
      <c r="E18" s="118" t="s">
        <v>43</v>
      </c>
      <c r="F18" s="120"/>
    </row>
    <row r="19" spans="1:7" s="89" customFormat="1" ht="25" x14ac:dyDescent="0.25">
      <c r="A19" s="114" t="s">
        <v>195</v>
      </c>
      <c r="B19" s="119" t="s">
        <v>201</v>
      </c>
      <c r="C19" s="122" t="s">
        <v>36</v>
      </c>
      <c r="D19" s="119" t="s">
        <v>194</v>
      </c>
      <c r="E19" s="118" t="s">
        <v>43</v>
      </c>
      <c r="F19" s="120"/>
    </row>
    <row r="20" spans="1:7" s="89" customFormat="1" x14ac:dyDescent="0.25">
      <c r="A20" s="156">
        <v>43607</v>
      </c>
      <c r="B20" s="119" t="s">
        <v>227</v>
      </c>
      <c r="C20" s="122" t="s">
        <v>34</v>
      </c>
      <c r="D20" s="119" t="s">
        <v>225</v>
      </c>
      <c r="E20" s="118" t="s">
        <v>39</v>
      </c>
      <c r="F20" s="120"/>
    </row>
    <row r="21" spans="1:7" s="89" customFormat="1" x14ac:dyDescent="0.25">
      <c r="A21" s="114"/>
      <c r="B21" s="119"/>
      <c r="C21" s="122"/>
      <c r="D21" s="119"/>
      <c r="E21" s="118"/>
      <c r="F21" s="120"/>
    </row>
    <row r="22" spans="1:7" s="89" customFormat="1" hidden="1" x14ac:dyDescent="0.25">
      <c r="A22" s="114"/>
      <c r="B22" s="116"/>
      <c r="C22" s="122"/>
      <c r="D22" s="116"/>
      <c r="E22" s="118"/>
      <c r="F22" s="117"/>
    </row>
    <row r="23" spans="1:7" ht="34.5" customHeight="1" x14ac:dyDescent="0.25">
      <c r="A23" s="91" t="s">
        <v>164</v>
      </c>
      <c r="B23" s="92" t="s">
        <v>35</v>
      </c>
      <c r="C23" s="93">
        <f>C24+C25</f>
        <v>9</v>
      </c>
      <c r="D23" s="131"/>
      <c r="E23" s="181"/>
      <c r="F23" s="181"/>
      <c r="G23" s="89"/>
    </row>
    <row r="24" spans="1:7" ht="25.5" customHeight="1" x14ac:dyDescent="0.35">
      <c r="A24" s="94"/>
      <c r="B24" s="95" t="s">
        <v>36</v>
      </c>
      <c r="C24" s="96">
        <f>COUNTIF(C11:C22,'Summary and sign-off'!A44)</f>
        <v>7</v>
      </c>
      <c r="D24" s="19"/>
      <c r="E24" s="20"/>
      <c r="F24" s="21"/>
    </row>
    <row r="25" spans="1:7" ht="25.5" customHeight="1" x14ac:dyDescent="0.35">
      <c r="A25" s="94"/>
      <c r="B25" s="95" t="s">
        <v>34</v>
      </c>
      <c r="C25" s="96">
        <f>COUNTIF(C11:C22,'Summary and sign-off'!A45)</f>
        <v>2</v>
      </c>
      <c r="D25" s="19"/>
      <c r="E25" s="20"/>
      <c r="F25" s="21"/>
    </row>
    <row r="26" spans="1:7" ht="13" x14ac:dyDescent="0.3">
      <c r="A26" s="22"/>
      <c r="B26" s="23"/>
      <c r="C26" s="22"/>
      <c r="D26" s="24"/>
      <c r="E26" s="24"/>
      <c r="F26" s="22"/>
    </row>
    <row r="27" spans="1:7" ht="13" x14ac:dyDescent="0.3">
      <c r="A27" s="23" t="s">
        <v>7</v>
      </c>
      <c r="B27" s="23"/>
      <c r="C27" s="23"/>
      <c r="D27" s="23"/>
      <c r="E27" s="23"/>
      <c r="F27" s="23"/>
    </row>
    <row r="28" spans="1:7" ht="12.65" customHeight="1" x14ac:dyDescent="0.25">
      <c r="A28" s="25" t="s">
        <v>50</v>
      </c>
      <c r="B28" s="22"/>
      <c r="C28" s="22"/>
      <c r="D28" s="22"/>
      <c r="E28" s="22"/>
      <c r="F28" s="26"/>
    </row>
    <row r="29" spans="1:7" ht="13" x14ac:dyDescent="0.3">
      <c r="A29" s="25" t="s">
        <v>157</v>
      </c>
      <c r="B29" s="27"/>
      <c r="C29" s="28"/>
      <c r="D29" s="28"/>
      <c r="E29" s="28"/>
      <c r="F29" s="29"/>
    </row>
    <row r="30" spans="1:7" ht="13" x14ac:dyDescent="0.3">
      <c r="A30" s="25" t="s">
        <v>15</v>
      </c>
      <c r="B30" s="30"/>
      <c r="C30" s="30"/>
      <c r="D30" s="30"/>
      <c r="E30" s="30"/>
      <c r="F30" s="30"/>
    </row>
    <row r="31" spans="1:7" ht="12.75" customHeight="1" x14ac:dyDescent="0.25">
      <c r="A31" s="25" t="s">
        <v>93</v>
      </c>
      <c r="B31" s="22"/>
      <c r="C31" s="22"/>
      <c r="D31" s="22"/>
      <c r="E31" s="22"/>
      <c r="F31" s="22"/>
    </row>
    <row r="32" spans="1:7" ht="13" customHeight="1" x14ac:dyDescent="0.25">
      <c r="A32" s="31" t="s">
        <v>37</v>
      </c>
      <c r="B32" s="32"/>
      <c r="C32" s="32"/>
      <c r="D32" s="32"/>
      <c r="E32" s="32"/>
      <c r="F32" s="32"/>
    </row>
    <row r="33" spans="1:6" x14ac:dyDescent="0.25">
      <c r="A33" s="33" t="s">
        <v>53</v>
      </c>
      <c r="B33" s="34"/>
      <c r="C33" s="29"/>
      <c r="D33" s="29"/>
      <c r="E33" s="29"/>
      <c r="F33" s="29"/>
    </row>
    <row r="34" spans="1:6" ht="12.75" customHeight="1" x14ac:dyDescent="0.25">
      <c r="A34" s="33" t="s">
        <v>166</v>
      </c>
      <c r="B34" s="25"/>
      <c r="C34" s="35"/>
      <c r="D34" s="35"/>
      <c r="E34" s="35"/>
      <c r="F34" s="35"/>
    </row>
    <row r="35" spans="1:6" ht="12.75" customHeight="1" x14ac:dyDescent="0.25">
      <c r="A35" s="25"/>
      <c r="B35" s="25"/>
      <c r="C35" s="35"/>
      <c r="D35" s="35"/>
      <c r="E35" s="35"/>
      <c r="F35" s="35"/>
    </row>
    <row r="36" spans="1:6" ht="12.75" hidden="1" customHeight="1" x14ac:dyDescent="0.25">
      <c r="A36" s="25"/>
      <c r="B36" s="25"/>
      <c r="C36" s="35"/>
      <c r="D36" s="35"/>
      <c r="E36" s="35"/>
      <c r="F36" s="35"/>
    </row>
    <row r="37" spans="1:6" hidden="1" x14ac:dyDescent="0.25"/>
    <row r="38" spans="1:6" hidden="1" x14ac:dyDescent="0.25"/>
    <row r="39" spans="1:6" ht="13" hidden="1" x14ac:dyDescent="0.3">
      <c r="A39" s="23"/>
      <c r="B39" s="23"/>
      <c r="C39" s="23"/>
      <c r="D39" s="23"/>
      <c r="E39" s="23"/>
      <c r="F39" s="23"/>
    </row>
    <row r="40" spans="1:6" ht="13" hidden="1" x14ac:dyDescent="0.3">
      <c r="A40" s="23"/>
      <c r="B40" s="23"/>
      <c r="C40" s="23"/>
      <c r="D40" s="23"/>
      <c r="E40" s="23"/>
      <c r="F40" s="23"/>
    </row>
    <row r="41" spans="1:6" ht="13" hidden="1" x14ac:dyDescent="0.3">
      <c r="A41" s="23"/>
      <c r="B41" s="23"/>
      <c r="C41" s="23"/>
      <c r="D41" s="23"/>
      <c r="E41" s="23"/>
      <c r="F41" s="23"/>
    </row>
    <row r="42" spans="1:6" ht="13" hidden="1" x14ac:dyDescent="0.3">
      <c r="A42" s="23"/>
      <c r="B42" s="23"/>
      <c r="C42" s="23"/>
      <c r="D42" s="23"/>
      <c r="E42" s="23"/>
      <c r="F42" s="23"/>
    </row>
    <row r="43" spans="1:6" ht="13" hidden="1" x14ac:dyDescent="0.3">
      <c r="A43" s="23"/>
      <c r="B43" s="23"/>
      <c r="C43" s="23"/>
      <c r="D43" s="23"/>
      <c r="E43" s="23"/>
      <c r="F43" s="23"/>
    </row>
    <row r="44" spans="1:6" hidden="1" x14ac:dyDescent="0.25"/>
    <row r="45" spans="1:6" hidden="1" x14ac:dyDescent="0.25"/>
    <row r="46" spans="1:6" hidden="1" x14ac:dyDescent="0.25"/>
    <row r="47" spans="1:6" hidden="1" x14ac:dyDescent="0.25"/>
    <row r="48" spans="1: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x14ac:dyDescent="0.25"/>
    <row r="65" x14ac:dyDescent="0.25"/>
    <row r="66" x14ac:dyDescent="0.25"/>
    <row r="67" x14ac:dyDescent="0.25"/>
    <row r="68" x14ac:dyDescent="0.25"/>
    <row r="69" x14ac:dyDescent="0.25"/>
    <row r="70" x14ac:dyDescent="0.25"/>
    <row r="71" x14ac:dyDescent="0.25"/>
    <row r="72" x14ac:dyDescent="0.25"/>
  </sheetData>
  <sheetProtection formatCells="0" insertRows="0" deleteRows="0"/>
  <mergeCells count="10">
    <mergeCell ref="E23:F23"/>
    <mergeCell ref="A8:F8"/>
    <mergeCell ref="A1:F1"/>
    <mergeCell ref="A9:F9"/>
    <mergeCell ref="B2:F2"/>
    <mergeCell ref="B3:F3"/>
    <mergeCell ref="B4:F4"/>
    <mergeCell ref="B7:F7"/>
    <mergeCell ref="B5:F5"/>
    <mergeCell ref="B6:F6"/>
  </mergeCells>
  <dataValidations count="2">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22">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sign-off'!$A$44:$A$45</xm:f>
          </x14:formula1>
          <xm:sqref>C11:C22</xm:sqref>
        </x14:dataValidation>
        <x14:dataValidation type="list" errorStyle="information" operator="greaterThan" allowBlank="1" showInputMessage="1" prompt="Provide specific $ value if possible">
          <x14:formula1>
            <xm:f>'Summary and sign-off'!$A$38:$A$43</xm:f>
          </x14:formula1>
          <xm:sqref>E11:E22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ManageAuthor xmlns="12165527-d881-4234-97f9-ee139a3f0c31">NEEDHAMGIRVENG</iManageAuthor>
    <Security_x0020_Classification xmlns="12165527-d881-4234-97f9-ee139a3f0c31">UNCLASSIFIED</Security_x0020_Classification>
    <Business_x0020_Unit xmlns="12165527-d881-4234-97f9-ee139a3f0c31">SAAP</Business_x0020_Unit>
    <Endorsement xmlns="12165527-d881-4234-97f9-ee139a3f0c31" xsi:nil="true"/>
    <RM_x0020_DOC_x0020_ID xmlns="12165527-d881-4234-97f9-ee139a3f0c31" xsi:nil="true"/>
    <Class xmlns="12165527-d881-4234-97f9-ee139a3f0c31">POLICIES</Class>
    <File_x0020_No xmlns="12165527-d881-4234-97f9-ee139a3f0c31">SSC-SIC-2-14</File_x0020_No>
    <DOCNUM xmlns="12165527-d881-4234-97f9-ee139a3f0c31">2290185</DOCNUM>
    <Key_x0020_Version xmlns="12165527-d881-4234-97f9-ee139a3f0c31">false</Key_x0020_Version>
    <Precedents xmlns="12165527-d881-4234-97f9-ee139a3f0c31" xsi:nil="true"/>
    <SubClass xmlns="12165527-d881-4234-97f9-ee139a3f0c31" xsi:nil="true"/>
    <Sec_x0020_Review xmlns="12165527-d881-4234-97f9-ee139a3f0c31" xsi:nil="true"/>
    <Cabinet_x0020_Committee xmlns="12165527-d881-4234-97f9-ee139a3f0c3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4" ma:contentTypeDescription="" ma:contentTypeScope="" ma:versionID="8834bfa83ceff1bf505054ff48d22a0b">
  <xsd:schema xmlns:xsd="http://www.w3.org/2001/XMLSchema" xmlns:xs="http://www.w3.org/2001/XMLSchema" xmlns:p="http://schemas.microsoft.com/office/2006/metadata/properties" xmlns:ns2="12165527-d881-4234-97f9-ee139a3f0c31" targetNamespace="http://schemas.microsoft.com/office/2006/metadata/properties" ma:root="true" ma:fieldsID="be9e5cb15a82a635f3e5640eebc0aa29"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579D7F4-D0D7-4BCB-BBEA-E7C37A64913E}">
  <ds:schemaRefs>
    <ds:schemaRef ds:uri="http://www.w3.org/XML/1998/namespace"/>
    <ds:schemaRef ds:uri="http://purl.org/dc/elements/1.1/"/>
    <ds:schemaRef ds:uri="http://schemas.microsoft.com/office/2006/metadata/properties"/>
    <ds:schemaRef ds:uri="http://purl.org/dc/terms/"/>
    <ds:schemaRef ds:uri="12165527-d881-4234-97f9-ee139a3f0c31"/>
    <ds:schemaRef ds:uri="http://schemas.microsoft.com/office/2006/documentManagement/types"/>
    <ds:schemaRef ds:uri="http://schemas.openxmlformats.org/package/2006/metadata/core-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3.xml><?xml version="1.0" encoding="utf-8"?>
<ds:datastoreItem xmlns:ds="http://schemas.openxmlformats.org/officeDocument/2006/customXml" ds:itemID="{59B4CE85-749F-4A5A-98FF-EB9029D5DC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Company>SSC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creator>mortensenm</dc:creator>
  <dc:description>Version 7 - for review by SIT - ready 2/10/18</dc:description>
  <cp:lastModifiedBy>Chris O'Gorman [DPMC]</cp:lastModifiedBy>
  <cp:lastPrinted>2019-07-25T01:35:19Z</cp:lastPrinted>
  <dcterms:created xsi:type="dcterms:W3CDTF">2010-10-17T20:59:02Z</dcterms:created>
  <dcterms:modified xsi:type="dcterms:W3CDTF">2019-08-01T04:05:42Z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ies>
</file>